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etri\MAIL\23.01.26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11" i="1"/>
  <c r="Q41" i="1"/>
  <c r="U11" i="1"/>
  <c r="V11" i="1" s="1"/>
  <c r="U12" i="1"/>
  <c r="V12" i="1" s="1"/>
  <c r="X12" i="1" s="1"/>
  <c r="U13" i="1"/>
  <c r="V13" i="1" s="1"/>
  <c r="X13" i="1" s="1"/>
  <c r="U14" i="1"/>
  <c r="V14" i="1" s="1"/>
  <c r="X14" i="1" s="1"/>
  <c r="U15" i="1"/>
  <c r="V15" i="1" s="1"/>
  <c r="X15" i="1" s="1"/>
  <c r="U16" i="1"/>
  <c r="V16" i="1" s="1"/>
  <c r="X16" i="1" s="1"/>
  <c r="U17" i="1"/>
  <c r="V17" i="1" s="1"/>
  <c r="X17" i="1" s="1"/>
  <c r="U18" i="1"/>
  <c r="V18" i="1" s="1"/>
  <c r="X18" i="1" s="1"/>
  <c r="U19" i="1"/>
  <c r="V19" i="1" s="1"/>
  <c r="X19" i="1" s="1"/>
  <c r="U20" i="1"/>
  <c r="V20" i="1" s="1"/>
  <c r="X20" i="1" s="1"/>
  <c r="U21" i="1"/>
  <c r="V21" i="1" s="1"/>
  <c r="X21" i="1" s="1"/>
  <c r="U22" i="1"/>
  <c r="V22" i="1" s="1"/>
  <c r="X22" i="1" s="1"/>
  <c r="U23" i="1"/>
  <c r="V23" i="1" s="1"/>
  <c r="X23" i="1" s="1"/>
  <c r="U24" i="1"/>
  <c r="V24" i="1" s="1"/>
  <c r="X24" i="1" s="1"/>
  <c r="U25" i="1"/>
  <c r="V25" i="1" s="1"/>
  <c r="X25" i="1" s="1"/>
  <c r="U26" i="1"/>
  <c r="V26" i="1" s="1"/>
  <c r="X26" i="1" s="1"/>
  <c r="U27" i="1"/>
  <c r="V27" i="1" s="1"/>
  <c r="X27" i="1" s="1"/>
  <c r="U28" i="1"/>
  <c r="V28" i="1" s="1"/>
  <c r="X28" i="1" s="1"/>
  <c r="U29" i="1"/>
  <c r="V29" i="1" s="1"/>
  <c r="X29" i="1" s="1"/>
  <c r="U30" i="1"/>
  <c r="V30" i="1" s="1"/>
  <c r="X30" i="1" s="1"/>
  <c r="U31" i="1"/>
  <c r="V31" i="1" s="1"/>
  <c r="X31" i="1" s="1"/>
  <c r="U32" i="1"/>
  <c r="V32" i="1" s="1"/>
  <c r="X32" i="1" s="1"/>
  <c r="U33" i="1"/>
  <c r="V33" i="1" s="1"/>
  <c r="X33" i="1" s="1"/>
  <c r="U34" i="1"/>
  <c r="V34" i="1" s="1"/>
  <c r="X34" i="1" s="1"/>
  <c r="U35" i="1"/>
  <c r="V35" i="1" s="1"/>
  <c r="X35" i="1" s="1"/>
  <c r="U36" i="1"/>
  <c r="V36" i="1" s="1"/>
  <c r="X36" i="1" s="1"/>
  <c r="U37" i="1"/>
  <c r="V37" i="1" s="1"/>
  <c r="X37" i="1" s="1"/>
  <c r="U39" i="1"/>
  <c r="V39" i="1" s="1"/>
  <c r="X39" i="1" s="1"/>
  <c r="X11" i="1" l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9" i="1"/>
  <c r="M11" i="1"/>
  <c r="G41" i="1" l="1"/>
  <c r="N41" i="1"/>
  <c r="N43" i="1" s="1"/>
  <c r="O41" i="1"/>
  <c r="O43" i="1" s="1"/>
  <c r="P41" i="1"/>
  <c r="P43" i="1" s="1"/>
  <c r="F41" i="1"/>
  <c r="H38" i="1"/>
  <c r="J38" i="1" s="1"/>
  <c r="U38" i="1" s="1"/>
  <c r="H40" i="1"/>
  <c r="J40" i="1" s="1"/>
  <c r="U40" i="1" s="1"/>
  <c r="V40" i="1" s="1"/>
  <c r="X40" i="1" s="1"/>
  <c r="I37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9" i="1"/>
  <c r="I11" i="1"/>
  <c r="V38" i="1" l="1"/>
  <c r="U41" i="1"/>
  <c r="M38" i="1"/>
  <c r="M40" i="1"/>
  <c r="J41" i="1"/>
  <c r="H41" i="1"/>
  <c r="I41" i="1"/>
  <c r="K41" i="1"/>
  <c r="X38" i="1" l="1"/>
  <c r="X41" i="1" s="1"/>
  <c r="V41" i="1"/>
  <c r="M41" i="1"/>
  <c r="L41" i="1"/>
</calcChain>
</file>

<file path=xl/sharedStrings.xml><?xml version="1.0" encoding="utf-8"?>
<sst xmlns="http://schemas.openxmlformats.org/spreadsheetml/2006/main" count="169" uniqueCount="51">
  <si>
    <t xml:space="preserve">Block </t>
  </si>
  <si>
    <t xml:space="preserve">Floor </t>
  </si>
  <si>
    <t xml:space="preserve">Type </t>
  </si>
  <si>
    <t xml:space="preserve">Apartment No. </t>
  </si>
  <si>
    <t xml:space="preserve">(a) </t>
  </si>
  <si>
    <t>(b)</t>
  </si>
  <si>
    <t xml:space="preserve">(c) </t>
  </si>
  <si>
    <t xml:space="preserve">(d) </t>
  </si>
  <si>
    <t xml:space="preserve">e = (a + b + c+ d) </t>
  </si>
  <si>
    <t xml:space="preserve">(f) </t>
  </si>
  <si>
    <t>(h)</t>
  </si>
  <si>
    <t xml:space="preserve">(i) </t>
  </si>
  <si>
    <t xml:space="preserve">Carpet Area (as per Sec 2(k) of the RERA Act) </t>
  </si>
  <si>
    <t>Exclusive Balcony</t>
  </si>
  <si>
    <t xml:space="preserve">Exclusive Verandah/Utility/ Service/ Open Terrace </t>
  </si>
  <si>
    <t xml:space="preserve">Area of External walls </t>
  </si>
  <si>
    <t xml:space="preserve">Floor area of the apartment </t>
  </si>
  <si>
    <t>Proportionate Common Area</t>
  </si>
  <si>
    <t>UDS land  area</t>
  </si>
  <si>
    <t xml:space="preserve">Car Parking </t>
  </si>
  <si>
    <t xml:space="preserve">(sq.m) </t>
  </si>
  <si>
    <t>Covered</t>
  </si>
  <si>
    <t>Open</t>
  </si>
  <si>
    <t xml:space="preserve"> SI.No. </t>
  </si>
  <si>
    <t xml:space="preserve">Carpet Area Statement </t>
  </si>
  <si>
    <t>A</t>
  </si>
  <si>
    <t>B</t>
  </si>
  <si>
    <t>C</t>
  </si>
  <si>
    <t>D</t>
  </si>
  <si>
    <t>E</t>
  </si>
  <si>
    <t>F</t>
  </si>
  <si>
    <t>2BHK</t>
  </si>
  <si>
    <t>1BHK</t>
  </si>
  <si>
    <t xml:space="preserve">g = (e + f)  </t>
  </si>
  <si>
    <t xml:space="preserve">Gross Area of the apartment </t>
  </si>
  <si>
    <t xml:space="preserve">Two Wheeler Parking </t>
  </si>
  <si>
    <t>Site Address :</t>
  </si>
  <si>
    <t>THE GUJAN'S PARIPALANA  SITE NO:1, 2, 3 EAST, 16 EAST, 17, 18 AND PROPOSED AFFORDABLE RESIDENTIAL APARTMENT  BUILDING STILT, FIRST, SECOND, THIRD, FOURTH, FIFTH &amp; TERRACE FLOOR IN S.F.NO: 144/2A6, 144/2A7, 144/2A8, 144/2A9, 144/2A14, 144/2A15, 144/2A16, 144/2A17, MADAMPATTY VILLAGE,  PERUR TALUK,  COIMBATORE DISTRICT</t>
  </si>
  <si>
    <t xml:space="preserve">(j) </t>
  </si>
  <si>
    <t>AS PER APPROVAL</t>
  </si>
  <si>
    <t>Visitors’ Car Parking</t>
  </si>
  <si>
    <t>Total</t>
  </si>
  <si>
    <t>-</t>
  </si>
  <si>
    <t>Grand Total</t>
  </si>
  <si>
    <t>Total Common area</t>
  </si>
  <si>
    <t>Gross area</t>
  </si>
  <si>
    <t>UDS</t>
  </si>
  <si>
    <t>Revised carpet area</t>
  </si>
  <si>
    <t>Date: 22/01/2026</t>
  </si>
  <si>
    <t>Note:</t>
  </si>
  <si>
    <r>
      <t xml:space="preserve">Carpet Area statement with total UDS for the least extent.
• If any land reserved for future development, an abstract to be shown in the carpet area statement mentioning the UDS for the approved blocks and UDS for the future development.
• Car parking to be allotted/provided as per the Tamil Nadu Combined Development and Building Rules (TNCDBR), 2019.
• If one car parking is required for two apartments, promoter to clearly mention in the carpet area statement as to how car parking will be allotted.
• Promoter to clearly mention cover, open and visitor carparking.
•Car parking allotted to individual apartment to be shown in the carpet area statement
• Block 1 Flat No.5D - rera carpet area - 64.56, external wall - 8.08 = 72.74 sq.m (Excluding Open Terrace - 5.40 Sqm). For this Flat area is under 75sqm so car parking not required as per </t>
    </r>
    <r>
      <rPr>
        <b/>
        <sz val="11"/>
        <color theme="1"/>
        <rFont val="Palatino Linotype"/>
        <family val="1"/>
      </rPr>
      <t>TAMIL NADU COMBINED DEVELOPMENT AND BUILDING RULES,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</si>
</sst>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sz val="11"/>
      <color rgb="FFFF0000"/>
      <name val="Palatino Linotype"/>
      <family val="1"/>
    </font>
    <font>
      <sz val="11"/>
      <name val="Palatino Linotype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/>
    <xf numFmtId="2" fontId="1" fillId="0" borderId="0" xfId="0" applyNumberFormat="1" applyFont="1"/>
    <xf numFmtId="0" fontId="1" fillId="0" borderId="0" xfId="0" applyFont="1" applyAlignment="1">
      <alignment horizontal="right"/>
    </xf>
    <xf numFmtId="1" fontId="1" fillId="0" borderId="0" xfId="0" applyNumberFormat="1" applyFont="1"/>
    <xf numFmtId="2" fontId="1" fillId="0" borderId="1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2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4" fillId="0" borderId="0" xfId="0" applyNumberFormat="1" applyFont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X58"/>
  <sheetViews>
    <sheetView tabSelected="1" topLeftCell="A34" zoomScale="115" zoomScaleNormal="115" zoomScaleSheetLayoutView="100" workbookViewId="0">
      <selection activeCell="A47" sqref="A47:M47"/>
    </sheetView>
  </sheetViews>
  <sheetFormatPr defaultRowHeight="16.5" x14ac:dyDescent="0.3"/>
  <cols>
    <col min="1" max="1" width="8.140625" style="1" bestFit="1" customWidth="1"/>
    <col min="2" max="2" width="6.85546875" style="1" bestFit="1" customWidth="1"/>
    <col min="3" max="3" width="6.42578125" style="1" bestFit="1" customWidth="1"/>
    <col min="4" max="4" width="6.7109375" style="1" bestFit="1" customWidth="1"/>
    <col min="5" max="5" width="10.28515625" style="1" customWidth="1"/>
    <col min="6" max="6" width="11.28515625" style="1" bestFit="1" customWidth="1"/>
    <col min="7" max="7" width="9.85546875" style="1" bestFit="1" customWidth="1"/>
    <col min="8" max="8" width="11" style="1" bestFit="1" customWidth="1"/>
    <col min="9" max="9" width="11.85546875" style="1" bestFit="1" customWidth="1"/>
    <col min="10" max="10" width="16.7109375" style="12" bestFit="1" customWidth="1"/>
    <col min="11" max="11" width="14.5703125" style="12" customWidth="1"/>
    <col min="12" max="12" width="11" style="12" customWidth="1"/>
    <col min="13" max="13" width="9.140625" style="1" customWidth="1"/>
    <col min="14" max="14" width="9" style="1" bestFit="1" customWidth="1"/>
    <col min="15" max="15" width="6.28515625" style="1" bestFit="1" customWidth="1"/>
    <col min="16" max="16" width="9" style="1" hidden="1" customWidth="1"/>
    <col min="17" max="20" width="0" style="1" hidden="1" customWidth="1"/>
    <col min="21" max="21" width="15.140625" style="1" hidden="1" customWidth="1"/>
    <col min="22" max="22" width="14.5703125" style="1" hidden="1" customWidth="1"/>
    <col min="23" max="23" width="10.7109375" style="1" hidden="1" customWidth="1"/>
    <col min="24" max="24" width="13.28515625" style="1" hidden="1" customWidth="1"/>
    <col min="25" max="25" width="0" style="1" hidden="1" customWidth="1"/>
    <col min="26" max="16384" width="9.140625" style="1"/>
  </cols>
  <sheetData>
    <row r="5" spans="1:24" s="21" customFormat="1" ht="17.25" x14ac:dyDescent="0.35">
      <c r="A5" s="37" t="s">
        <v>24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T5" s="22"/>
      <c r="U5" s="23"/>
      <c r="V5" s="23"/>
      <c r="W5" s="23"/>
      <c r="X5" s="23"/>
    </row>
    <row r="6" spans="1:24" s="21" customFormat="1" ht="56.25" customHeight="1" x14ac:dyDescent="0.3">
      <c r="A6" s="44" t="s">
        <v>36</v>
      </c>
      <c r="B6" s="44"/>
      <c r="C6" s="45" t="s">
        <v>37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T6" s="22"/>
      <c r="U6" s="23"/>
      <c r="V6" s="23"/>
      <c r="W6" s="23"/>
      <c r="X6" s="23"/>
    </row>
    <row r="7" spans="1:24" s="23" customFormat="1" ht="56.25" customHeight="1" x14ac:dyDescent="0.3">
      <c r="A7" s="24"/>
      <c r="B7" s="24"/>
      <c r="C7" s="25"/>
      <c r="D7" s="25"/>
      <c r="E7" s="25"/>
      <c r="F7" s="26"/>
      <c r="G7" s="26"/>
      <c r="H7" s="26"/>
      <c r="I7" s="26"/>
      <c r="J7" s="26"/>
      <c r="K7" s="26"/>
      <c r="L7" s="26"/>
      <c r="M7" s="38" t="s">
        <v>48</v>
      </c>
      <c r="N7" s="39"/>
      <c r="O7" s="40"/>
      <c r="P7" s="26"/>
    </row>
    <row r="8" spans="1:24" ht="23.25" customHeight="1" x14ac:dyDescent="0.3">
      <c r="A8" s="46" t="s">
        <v>23</v>
      </c>
      <c r="B8" s="46" t="s">
        <v>0</v>
      </c>
      <c r="C8" s="46" t="s">
        <v>1</v>
      </c>
      <c r="D8" s="46" t="s">
        <v>2</v>
      </c>
      <c r="E8" s="47" t="s">
        <v>3</v>
      </c>
      <c r="F8" s="20" t="s">
        <v>4</v>
      </c>
      <c r="G8" s="20" t="s">
        <v>5</v>
      </c>
      <c r="H8" s="20" t="s">
        <v>6</v>
      </c>
      <c r="I8" s="20" t="s">
        <v>7</v>
      </c>
      <c r="J8" s="28" t="s">
        <v>8</v>
      </c>
      <c r="K8" s="28" t="s">
        <v>9</v>
      </c>
      <c r="L8" s="28" t="s">
        <v>33</v>
      </c>
      <c r="M8" s="20" t="s">
        <v>10</v>
      </c>
      <c r="N8" s="43" t="s">
        <v>11</v>
      </c>
      <c r="O8" s="43"/>
      <c r="P8" s="20" t="s">
        <v>38</v>
      </c>
      <c r="U8" s="23"/>
      <c r="V8" s="23"/>
      <c r="W8" s="23"/>
      <c r="X8" s="23"/>
    </row>
    <row r="9" spans="1:24" ht="65.25" customHeight="1" x14ac:dyDescent="0.35">
      <c r="A9" s="46"/>
      <c r="B9" s="46"/>
      <c r="C9" s="46"/>
      <c r="D9" s="46"/>
      <c r="E9" s="47"/>
      <c r="F9" s="10" t="s">
        <v>12</v>
      </c>
      <c r="G9" s="10" t="s">
        <v>13</v>
      </c>
      <c r="H9" s="10" t="s">
        <v>14</v>
      </c>
      <c r="I9" s="10" t="s">
        <v>15</v>
      </c>
      <c r="J9" s="29" t="s">
        <v>16</v>
      </c>
      <c r="K9" s="29" t="s">
        <v>17</v>
      </c>
      <c r="L9" s="29" t="s">
        <v>34</v>
      </c>
      <c r="M9" s="10" t="s">
        <v>18</v>
      </c>
      <c r="N9" s="47" t="s">
        <v>19</v>
      </c>
      <c r="O9" s="47"/>
      <c r="P9" s="10" t="s">
        <v>35</v>
      </c>
      <c r="U9" s="41" t="s">
        <v>47</v>
      </c>
      <c r="V9" s="41"/>
      <c r="W9" s="41"/>
      <c r="X9" s="41"/>
    </row>
    <row r="10" spans="1:24" ht="34.5" x14ac:dyDescent="0.35">
      <c r="A10" s="46"/>
      <c r="B10" s="46"/>
      <c r="C10" s="46"/>
      <c r="D10" s="46"/>
      <c r="E10" s="47"/>
      <c r="F10" s="10" t="s">
        <v>20</v>
      </c>
      <c r="G10" s="10" t="s">
        <v>20</v>
      </c>
      <c r="H10" s="10" t="s">
        <v>20</v>
      </c>
      <c r="I10" s="10" t="s">
        <v>20</v>
      </c>
      <c r="J10" s="29" t="s">
        <v>20</v>
      </c>
      <c r="K10" s="29" t="s">
        <v>20</v>
      </c>
      <c r="L10" s="29" t="s">
        <v>20</v>
      </c>
      <c r="M10" s="10" t="s">
        <v>20</v>
      </c>
      <c r="N10" s="4" t="s">
        <v>21</v>
      </c>
      <c r="O10" s="4" t="s">
        <v>22</v>
      </c>
      <c r="P10" s="4" t="s">
        <v>21</v>
      </c>
      <c r="Q10" s="1" t="s">
        <v>39</v>
      </c>
      <c r="U10" s="14" t="s">
        <v>44</v>
      </c>
      <c r="V10" s="15" t="s">
        <v>45</v>
      </c>
      <c r="W10" s="15"/>
      <c r="X10" s="16" t="s">
        <v>46</v>
      </c>
    </row>
    <row r="11" spans="1:24" ht="17.25" x14ac:dyDescent="0.35">
      <c r="A11" s="11">
        <v>1</v>
      </c>
      <c r="B11" s="11">
        <v>1</v>
      </c>
      <c r="C11" s="11">
        <v>1</v>
      </c>
      <c r="D11" s="2" t="s">
        <v>31</v>
      </c>
      <c r="E11" s="11" t="s">
        <v>25</v>
      </c>
      <c r="F11" s="3">
        <v>68.75</v>
      </c>
      <c r="G11" s="5">
        <v>2.98</v>
      </c>
      <c r="H11" s="5">
        <v>2.98</v>
      </c>
      <c r="I11" s="5">
        <f>+J11-F11-G11-H11</f>
        <v>8.68</v>
      </c>
      <c r="J11" s="30">
        <v>83.39</v>
      </c>
      <c r="K11" s="33">
        <v>26.523366831072746</v>
      </c>
      <c r="L11" s="32">
        <f>+J11+K11</f>
        <v>109.91336683107275</v>
      </c>
      <c r="M11" s="5">
        <f>+J11*0.510575737456132</f>
        <v>42.576910746466851</v>
      </c>
      <c r="N11" s="11">
        <v>1</v>
      </c>
      <c r="O11" s="11" t="s">
        <v>42</v>
      </c>
      <c r="P11" s="11" t="s">
        <v>42</v>
      </c>
      <c r="Q11" s="3">
        <v>83.39</v>
      </c>
      <c r="R11" s="1">
        <v>1076.5999999999999</v>
      </c>
      <c r="S11" s="1">
        <v>2108.6</v>
      </c>
      <c r="T11" s="1">
        <v>670.67</v>
      </c>
      <c r="U11" s="17">
        <f t="shared" ref="U11:U40" si="0">J11/S11*T11</f>
        <v>26.523366831072746</v>
      </c>
      <c r="V11" s="17">
        <f t="shared" ref="V11:V40" si="1">U11+J11</f>
        <v>109.91336683107275</v>
      </c>
      <c r="W11" s="17">
        <v>2779.27</v>
      </c>
      <c r="X11" s="17">
        <f>R11/W11*V11</f>
        <v>42.576910746466844</v>
      </c>
    </row>
    <row r="12" spans="1:24" ht="17.25" x14ac:dyDescent="0.35">
      <c r="A12" s="11">
        <v>2</v>
      </c>
      <c r="B12" s="11">
        <v>1</v>
      </c>
      <c r="C12" s="11">
        <v>1</v>
      </c>
      <c r="D12" s="2" t="s">
        <v>32</v>
      </c>
      <c r="E12" s="11" t="s">
        <v>26</v>
      </c>
      <c r="F12" s="3">
        <v>39.01</v>
      </c>
      <c r="G12" s="5">
        <v>3.45</v>
      </c>
      <c r="H12" s="5">
        <v>0</v>
      </c>
      <c r="I12" s="5">
        <f t="shared" ref="I12:I39" si="2">+J12-F12-G12-H12</f>
        <v>6.6000000000000041</v>
      </c>
      <c r="J12" s="30">
        <v>49.06</v>
      </c>
      <c r="K12" s="33">
        <v>15.604225647348953</v>
      </c>
      <c r="L12" s="32">
        <f t="shared" ref="L12:L40" si="3">+J12+K12</f>
        <v>64.664225647348957</v>
      </c>
      <c r="M12" s="5">
        <f t="shared" ref="M12:M40" si="4">+J12*0.510575737456132</f>
        <v>25.048845679597839</v>
      </c>
      <c r="N12" s="11" t="s">
        <v>42</v>
      </c>
      <c r="O12" s="11" t="s">
        <v>42</v>
      </c>
      <c r="P12" s="11">
        <v>1</v>
      </c>
      <c r="Q12" s="3">
        <v>49.06</v>
      </c>
      <c r="R12" s="1">
        <v>1076.5999999999999</v>
      </c>
      <c r="S12" s="1">
        <v>2108.6</v>
      </c>
      <c r="T12" s="1">
        <v>670.67</v>
      </c>
      <c r="U12" s="17">
        <f t="shared" si="0"/>
        <v>15.604225647348953</v>
      </c>
      <c r="V12" s="17">
        <f t="shared" si="1"/>
        <v>64.664225647348957</v>
      </c>
      <c r="W12" s="17">
        <v>2779.27</v>
      </c>
      <c r="X12" s="17">
        <f t="shared" ref="X12:X40" si="5">R12/W12*V12</f>
        <v>25.048845679597836</v>
      </c>
    </row>
    <row r="13" spans="1:24" ht="17.25" x14ac:dyDescent="0.35">
      <c r="A13" s="11">
        <v>3</v>
      </c>
      <c r="B13" s="11">
        <v>1</v>
      </c>
      <c r="C13" s="11">
        <v>1</v>
      </c>
      <c r="D13" s="2" t="s">
        <v>31</v>
      </c>
      <c r="E13" s="11" t="s">
        <v>27</v>
      </c>
      <c r="F13" s="3">
        <v>66.47</v>
      </c>
      <c r="G13" s="5">
        <v>2.98</v>
      </c>
      <c r="H13" s="5">
        <v>2.98</v>
      </c>
      <c r="I13" s="5">
        <f t="shared" si="2"/>
        <v>9.8399999999999963</v>
      </c>
      <c r="J13" s="30">
        <v>82.27</v>
      </c>
      <c r="K13" s="33">
        <v>26.167135018495685</v>
      </c>
      <c r="L13" s="32">
        <f t="shared" si="3"/>
        <v>108.43713501849568</v>
      </c>
      <c r="M13" s="5">
        <f t="shared" si="4"/>
        <v>42.005065920515982</v>
      </c>
      <c r="N13" s="11">
        <v>1</v>
      </c>
      <c r="O13" s="11" t="s">
        <v>42</v>
      </c>
      <c r="P13" s="11" t="s">
        <v>42</v>
      </c>
      <c r="Q13" s="3">
        <v>82.27</v>
      </c>
      <c r="R13" s="1">
        <v>1076.5999999999999</v>
      </c>
      <c r="S13" s="1">
        <v>2108.6</v>
      </c>
      <c r="T13" s="1">
        <v>670.67</v>
      </c>
      <c r="U13" s="17">
        <f t="shared" si="0"/>
        <v>26.167135018495685</v>
      </c>
      <c r="V13" s="17">
        <f t="shared" si="1"/>
        <v>108.43713501849568</v>
      </c>
      <c r="W13" s="17">
        <v>2779.27</v>
      </c>
      <c r="X13" s="17">
        <f t="shared" si="5"/>
        <v>42.005065920515975</v>
      </c>
    </row>
    <row r="14" spans="1:24" ht="17.25" x14ac:dyDescent="0.35">
      <c r="A14" s="11">
        <v>4</v>
      </c>
      <c r="B14" s="11">
        <v>1</v>
      </c>
      <c r="C14" s="11">
        <v>1</v>
      </c>
      <c r="D14" s="2" t="s">
        <v>31</v>
      </c>
      <c r="E14" s="11" t="s">
        <v>28</v>
      </c>
      <c r="F14" s="3">
        <v>64.56</v>
      </c>
      <c r="G14" s="5">
        <v>2.42</v>
      </c>
      <c r="H14" s="5">
        <v>2.98</v>
      </c>
      <c r="I14" s="5">
        <f t="shared" si="2"/>
        <v>8.0800000000000036</v>
      </c>
      <c r="J14" s="30">
        <v>78.040000000000006</v>
      </c>
      <c r="K14" s="33">
        <v>24.821723797780521</v>
      </c>
      <c r="L14" s="32">
        <f t="shared" si="3"/>
        <v>102.86172379778053</v>
      </c>
      <c r="M14" s="5">
        <f t="shared" si="4"/>
        <v>39.84533055107655</v>
      </c>
      <c r="N14" s="11">
        <v>1</v>
      </c>
      <c r="O14" s="11" t="s">
        <v>42</v>
      </c>
      <c r="P14" s="11" t="s">
        <v>42</v>
      </c>
      <c r="Q14" s="3">
        <v>78.040000000000006</v>
      </c>
      <c r="R14" s="1">
        <v>1076.5999999999999</v>
      </c>
      <c r="S14" s="1">
        <v>2108.6</v>
      </c>
      <c r="T14" s="1">
        <v>670.67</v>
      </c>
      <c r="U14" s="17">
        <f t="shared" si="0"/>
        <v>24.821723797780521</v>
      </c>
      <c r="V14" s="17">
        <f t="shared" si="1"/>
        <v>102.86172379778053</v>
      </c>
      <c r="W14" s="17">
        <v>2779.27</v>
      </c>
      <c r="X14" s="17">
        <f t="shared" si="5"/>
        <v>39.845330551076543</v>
      </c>
    </row>
    <row r="15" spans="1:24" ht="17.25" x14ac:dyDescent="0.35">
      <c r="A15" s="11">
        <v>5</v>
      </c>
      <c r="B15" s="11">
        <v>1</v>
      </c>
      <c r="C15" s="11">
        <v>1</v>
      </c>
      <c r="D15" s="2" t="s">
        <v>32</v>
      </c>
      <c r="E15" s="11" t="s">
        <v>29</v>
      </c>
      <c r="F15" s="3">
        <v>39.200000000000003</v>
      </c>
      <c r="G15" s="5">
        <v>4.97</v>
      </c>
      <c r="H15" s="5">
        <v>0</v>
      </c>
      <c r="I15" s="5">
        <f t="shared" si="2"/>
        <v>5.729999999999996</v>
      </c>
      <c r="J15" s="30">
        <v>49.9</v>
      </c>
      <c r="K15" s="33">
        <v>15.871399506781751</v>
      </c>
      <c r="L15" s="32">
        <f t="shared" si="3"/>
        <v>65.771399506781748</v>
      </c>
      <c r="M15" s="5">
        <f t="shared" si="4"/>
        <v>25.477729299060989</v>
      </c>
      <c r="N15" s="11" t="s">
        <v>42</v>
      </c>
      <c r="O15" s="11" t="s">
        <v>42</v>
      </c>
      <c r="P15" s="11">
        <v>1</v>
      </c>
      <c r="Q15" s="3">
        <v>49.9</v>
      </c>
      <c r="R15" s="1">
        <v>1076.5999999999999</v>
      </c>
      <c r="S15" s="1">
        <v>2108.6</v>
      </c>
      <c r="T15" s="1">
        <v>670.67</v>
      </c>
      <c r="U15" s="17">
        <f t="shared" si="0"/>
        <v>15.871399506781751</v>
      </c>
      <c r="V15" s="17">
        <f t="shared" si="1"/>
        <v>65.771399506781748</v>
      </c>
      <c r="W15" s="17">
        <v>2779.27</v>
      </c>
      <c r="X15" s="17">
        <f t="shared" si="5"/>
        <v>25.477729299060982</v>
      </c>
    </row>
    <row r="16" spans="1:24" ht="17.25" x14ac:dyDescent="0.35">
      <c r="A16" s="11">
        <v>6</v>
      </c>
      <c r="B16" s="11">
        <v>1</v>
      </c>
      <c r="C16" s="11">
        <v>1</v>
      </c>
      <c r="D16" s="2" t="s">
        <v>31</v>
      </c>
      <c r="E16" s="11" t="s">
        <v>30</v>
      </c>
      <c r="F16" s="3">
        <v>64.83</v>
      </c>
      <c r="G16" s="5">
        <v>2.93</v>
      </c>
      <c r="H16" s="5">
        <v>3.1</v>
      </c>
      <c r="I16" s="5">
        <f t="shared" si="2"/>
        <v>8.2000000000000046</v>
      </c>
      <c r="J16" s="30">
        <v>79.06</v>
      </c>
      <c r="K16" s="33">
        <v>25.146149198520344</v>
      </c>
      <c r="L16" s="32">
        <f t="shared" si="3"/>
        <v>104.20614919852035</v>
      </c>
      <c r="M16" s="5">
        <f t="shared" si="4"/>
        <v>40.366117803281803</v>
      </c>
      <c r="N16" s="11">
        <v>1</v>
      </c>
      <c r="O16" s="11" t="s">
        <v>42</v>
      </c>
      <c r="P16" s="11" t="s">
        <v>42</v>
      </c>
      <c r="Q16" s="3">
        <v>79.06</v>
      </c>
      <c r="R16" s="1">
        <v>1076.5999999999999</v>
      </c>
      <c r="S16" s="1">
        <v>2108.6</v>
      </c>
      <c r="T16" s="1">
        <v>670.67</v>
      </c>
      <c r="U16" s="17">
        <f t="shared" si="0"/>
        <v>25.146149198520344</v>
      </c>
      <c r="V16" s="17">
        <f t="shared" si="1"/>
        <v>104.20614919852035</v>
      </c>
      <c r="W16" s="17">
        <v>2779.27</v>
      </c>
      <c r="X16" s="17">
        <f t="shared" si="5"/>
        <v>40.366117803281796</v>
      </c>
    </row>
    <row r="17" spans="1:24" ht="17.25" x14ac:dyDescent="0.35">
      <c r="A17" s="11">
        <v>7</v>
      </c>
      <c r="B17" s="11">
        <v>1</v>
      </c>
      <c r="C17" s="11">
        <v>2</v>
      </c>
      <c r="D17" s="2" t="s">
        <v>31</v>
      </c>
      <c r="E17" s="11" t="s">
        <v>25</v>
      </c>
      <c r="F17" s="3">
        <v>68.75</v>
      </c>
      <c r="G17" s="5">
        <v>2.98</v>
      </c>
      <c r="H17" s="5">
        <v>2.98</v>
      </c>
      <c r="I17" s="5">
        <f t="shared" si="2"/>
        <v>8.68</v>
      </c>
      <c r="J17" s="30">
        <v>83.39</v>
      </c>
      <c r="K17" s="33">
        <v>26.523366831072746</v>
      </c>
      <c r="L17" s="32">
        <f t="shared" si="3"/>
        <v>109.91336683107275</v>
      </c>
      <c r="M17" s="5">
        <f t="shared" si="4"/>
        <v>42.576910746466851</v>
      </c>
      <c r="N17" s="11">
        <v>1</v>
      </c>
      <c r="O17" s="11" t="s">
        <v>42</v>
      </c>
      <c r="P17" s="11" t="s">
        <v>42</v>
      </c>
      <c r="Q17" s="3">
        <v>83.39</v>
      </c>
      <c r="R17" s="1">
        <v>1076.5999999999999</v>
      </c>
      <c r="S17" s="1">
        <v>2108.6</v>
      </c>
      <c r="T17" s="1">
        <v>670.67</v>
      </c>
      <c r="U17" s="17">
        <f t="shared" si="0"/>
        <v>26.523366831072746</v>
      </c>
      <c r="V17" s="17">
        <f t="shared" si="1"/>
        <v>109.91336683107275</v>
      </c>
      <c r="W17" s="17">
        <v>2779.27</v>
      </c>
      <c r="X17" s="17">
        <f t="shared" si="5"/>
        <v>42.576910746466844</v>
      </c>
    </row>
    <row r="18" spans="1:24" ht="17.25" x14ac:dyDescent="0.35">
      <c r="A18" s="11">
        <v>8</v>
      </c>
      <c r="B18" s="11">
        <v>1</v>
      </c>
      <c r="C18" s="11">
        <v>2</v>
      </c>
      <c r="D18" s="2" t="s">
        <v>32</v>
      </c>
      <c r="E18" s="11" t="s">
        <v>26</v>
      </c>
      <c r="F18" s="3">
        <v>39.01</v>
      </c>
      <c r="G18" s="5">
        <v>3.45</v>
      </c>
      <c r="H18" s="5">
        <v>0</v>
      </c>
      <c r="I18" s="5">
        <f t="shared" si="2"/>
        <v>6.6000000000000041</v>
      </c>
      <c r="J18" s="30">
        <v>49.06</v>
      </c>
      <c r="K18" s="33">
        <v>15.604225647348953</v>
      </c>
      <c r="L18" s="32">
        <f t="shared" si="3"/>
        <v>64.664225647348957</v>
      </c>
      <c r="M18" s="5">
        <f t="shared" si="4"/>
        <v>25.048845679597839</v>
      </c>
      <c r="N18" s="11" t="s">
        <v>42</v>
      </c>
      <c r="O18" s="11" t="s">
        <v>42</v>
      </c>
      <c r="P18" s="11">
        <v>1</v>
      </c>
      <c r="Q18" s="3">
        <v>49.06</v>
      </c>
      <c r="R18" s="1">
        <v>1076.5999999999999</v>
      </c>
      <c r="S18" s="1">
        <v>2108.6</v>
      </c>
      <c r="T18" s="1">
        <v>670.67</v>
      </c>
      <c r="U18" s="17">
        <f t="shared" si="0"/>
        <v>15.604225647348953</v>
      </c>
      <c r="V18" s="17">
        <f t="shared" si="1"/>
        <v>64.664225647348957</v>
      </c>
      <c r="W18" s="17">
        <v>2779.27</v>
      </c>
      <c r="X18" s="17">
        <f t="shared" si="5"/>
        <v>25.048845679597836</v>
      </c>
    </row>
    <row r="19" spans="1:24" ht="17.25" x14ac:dyDescent="0.35">
      <c r="A19" s="11">
        <v>9</v>
      </c>
      <c r="B19" s="11">
        <v>1</v>
      </c>
      <c r="C19" s="11">
        <v>2</v>
      </c>
      <c r="D19" s="2" t="s">
        <v>31</v>
      </c>
      <c r="E19" s="11" t="s">
        <v>27</v>
      </c>
      <c r="F19" s="3">
        <v>66.47</v>
      </c>
      <c r="G19" s="5">
        <v>2.98</v>
      </c>
      <c r="H19" s="5">
        <v>2.98</v>
      </c>
      <c r="I19" s="5">
        <f t="shared" si="2"/>
        <v>9.8399999999999963</v>
      </c>
      <c r="J19" s="30">
        <v>82.27</v>
      </c>
      <c r="K19" s="33">
        <v>26.167135018495685</v>
      </c>
      <c r="L19" s="32">
        <f t="shared" si="3"/>
        <v>108.43713501849568</v>
      </c>
      <c r="M19" s="5">
        <f t="shared" si="4"/>
        <v>42.005065920515982</v>
      </c>
      <c r="N19" s="11">
        <v>1</v>
      </c>
      <c r="O19" s="11" t="s">
        <v>42</v>
      </c>
      <c r="P19" s="11" t="s">
        <v>42</v>
      </c>
      <c r="Q19" s="3">
        <v>82.27</v>
      </c>
      <c r="R19" s="1">
        <v>1076.5999999999999</v>
      </c>
      <c r="S19" s="1">
        <v>2108.6</v>
      </c>
      <c r="T19" s="1">
        <v>670.67</v>
      </c>
      <c r="U19" s="17">
        <f t="shared" si="0"/>
        <v>26.167135018495685</v>
      </c>
      <c r="V19" s="17">
        <f t="shared" si="1"/>
        <v>108.43713501849568</v>
      </c>
      <c r="W19" s="17">
        <v>2779.27</v>
      </c>
      <c r="X19" s="17">
        <f t="shared" si="5"/>
        <v>42.005065920515975</v>
      </c>
    </row>
    <row r="20" spans="1:24" ht="17.25" x14ac:dyDescent="0.35">
      <c r="A20" s="11">
        <v>10</v>
      </c>
      <c r="B20" s="11">
        <v>1</v>
      </c>
      <c r="C20" s="11">
        <v>2</v>
      </c>
      <c r="D20" s="2" t="s">
        <v>31</v>
      </c>
      <c r="E20" s="11" t="s">
        <v>28</v>
      </c>
      <c r="F20" s="3">
        <v>64.56</v>
      </c>
      <c r="G20" s="5">
        <v>2.42</v>
      </c>
      <c r="H20" s="5">
        <v>2.98</v>
      </c>
      <c r="I20" s="5">
        <f t="shared" si="2"/>
        <v>8.0800000000000036</v>
      </c>
      <c r="J20" s="30">
        <v>78.040000000000006</v>
      </c>
      <c r="K20" s="33">
        <v>24.821723797780521</v>
      </c>
      <c r="L20" s="32">
        <f t="shared" si="3"/>
        <v>102.86172379778053</v>
      </c>
      <c r="M20" s="5">
        <f t="shared" si="4"/>
        <v>39.84533055107655</v>
      </c>
      <c r="N20" s="11">
        <v>1</v>
      </c>
      <c r="O20" s="11" t="s">
        <v>42</v>
      </c>
      <c r="P20" s="11" t="s">
        <v>42</v>
      </c>
      <c r="Q20" s="3">
        <v>78.040000000000006</v>
      </c>
      <c r="R20" s="1">
        <v>1076.5999999999999</v>
      </c>
      <c r="S20" s="1">
        <v>2108.6</v>
      </c>
      <c r="T20" s="1">
        <v>670.67</v>
      </c>
      <c r="U20" s="17">
        <f t="shared" si="0"/>
        <v>24.821723797780521</v>
      </c>
      <c r="V20" s="17">
        <f t="shared" si="1"/>
        <v>102.86172379778053</v>
      </c>
      <c r="W20" s="17">
        <v>2779.27</v>
      </c>
      <c r="X20" s="17">
        <f t="shared" si="5"/>
        <v>39.845330551076543</v>
      </c>
    </row>
    <row r="21" spans="1:24" ht="17.25" x14ac:dyDescent="0.35">
      <c r="A21" s="11">
        <v>11</v>
      </c>
      <c r="B21" s="11">
        <v>1</v>
      </c>
      <c r="C21" s="11">
        <v>2</v>
      </c>
      <c r="D21" s="2" t="s">
        <v>32</v>
      </c>
      <c r="E21" s="11" t="s">
        <v>29</v>
      </c>
      <c r="F21" s="3">
        <v>39.200000000000003</v>
      </c>
      <c r="G21" s="5">
        <v>4.97</v>
      </c>
      <c r="H21" s="5">
        <v>0</v>
      </c>
      <c r="I21" s="5">
        <f t="shared" si="2"/>
        <v>5.729999999999996</v>
      </c>
      <c r="J21" s="30">
        <v>49.9</v>
      </c>
      <c r="K21" s="33">
        <v>15.871399506781751</v>
      </c>
      <c r="L21" s="32">
        <f t="shared" si="3"/>
        <v>65.771399506781748</v>
      </c>
      <c r="M21" s="5">
        <f t="shared" si="4"/>
        <v>25.477729299060989</v>
      </c>
      <c r="N21" s="11" t="s">
        <v>42</v>
      </c>
      <c r="O21" s="11" t="s">
        <v>42</v>
      </c>
      <c r="P21" s="11">
        <v>1</v>
      </c>
      <c r="Q21" s="3">
        <v>49.9</v>
      </c>
      <c r="R21" s="1">
        <v>1076.5999999999999</v>
      </c>
      <c r="S21" s="1">
        <v>2108.6</v>
      </c>
      <c r="T21" s="1">
        <v>670.67</v>
      </c>
      <c r="U21" s="17">
        <f t="shared" si="0"/>
        <v>15.871399506781751</v>
      </c>
      <c r="V21" s="17">
        <f t="shared" si="1"/>
        <v>65.771399506781748</v>
      </c>
      <c r="W21" s="17">
        <v>2779.27</v>
      </c>
      <c r="X21" s="17">
        <f t="shared" si="5"/>
        <v>25.477729299060982</v>
      </c>
    </row>
    <row r="22" spans="1:24" ht="17.25" x14ac:dyDescent="0.35">
      <c r="A22" s="11">
        <v>12</v>
      </c>
      <c r="B22" s="11">
        <v>1</v>
      </c>
      <c r="C22" s="11">
        <v>2</v>
      </c>
      <c r="D22" s="2" t="s">
        <v>31</v>
      </c>
      <c r="E22" s="11" t="s">
        <v>30</v>
      </c>
      <c r="F22" s="3">
        <v>64.83</v>
      </c>
      <c r="G22" s="5">
        <v>2.93</v>
      </c>
      <c r="H22" s="5">
        <v>3.1</v>
      </c>
      <c r="I22" s="5">
        <f t="shared" si="2"/>
        <v>8.2000000000000046</v>
      </c>
      <c r="J22" s="30">
        <v>79.06</v>
      </c>
      <c r="K22" s="33">
        <v>25.146149198520344</v>
      </c>
      <c r="L22" s="32">
        <f t="shared" si="3"/>
        <v>104.20614919852035</v>
      </c>
      <c r="M22" s="5">
        <f t="shared" si="4"/>
        <v>40.366117803281803</v>
      </c>
      <c r="N22" s="11">
        <v>1</v>
      </c>
      <c r="O22" s="11" t="s">
        <v>42</v>
      </c>
      <c r="P22" s="11" t="s">
        <v>42</v>
      </c>
      <c r="Q22" s="3">
        <v>79.06</v>
      </c>
      <c r="R22" s="1">
        <v>1076.5999999999999</v>
      </c>
      <c r="S22" s="1">
        <v>2108.6</v>
      </c>
      <c r="T22" s="1">
        <v>670.67</v>
      </c>
      <c r="U22" s="17">
        <f t="shared" si="0"/>
        <v>25.146149198520344</v>
      </c>
      <c r="V22" s="17">
        <f t="shared" si="1"/>
        <v>104.20614919852035</v>
      </c>
      <c r="W22" s="17">
        <v>2779.27</v>
      </c>
      <c r="X22" s="17">
        <f t="shared" si="5"/>
        <v>40.366117803281796</v>
      </c>
    </row>
    <row r="23" spans="1:24" ht="17.25" x14ac:dyDescent="0.35">
      <c r="A23" s="11">
        <v>13</v>
      </c>
      <c r="B23" s="11">
        <v>1</v>
      </c>
      <c r="C23" s="11">
        <v>3</v>
      </c>
      <c r="D23" s="2" t="s">
        <v>31</v>
      </c>
      <c r="E23" s="11" t="s">
        <v>25</v>
      </c>
      <c r="F23" s="3">
        <v>68.75</v>
      </c>
      <c r="G23" s="5">
        <v>2.98</v>
      </c>
      <c r="H23" s="5">
        <v>2.98</v>
      </c>
      <c r="I23" s="5">
        <f t="shared" si="2"/>
        <v>8.68</v>
      </c>
      <c r="J23" s="30">
        <v>83.39</v>
      </c>
      <c r="K23" s="33">
        <v>26.523366831072746</v>
      </c>
      <c r="L23" s="32">
        <f t="shared" si="3"/>
        <v>109.91336683107275</v>
      </c>
      <c r="M23" s="5">
        <f t="shared" si="4"/>
        <v>42.576910746466851</v>
      </c>
      <c r="N23" s="11">
        <v>1</v>
      </c>
      <c r="O23" s="11" t="s">
        <v>42</v>
      </c>
      <c r="P23" s="11" t="s">
        <v>42</v>
      </c>
      <c r="Q23" s="3">
        <v>83.39</v>
      </c>
      <c r="R23" s="1">
        <v>1076.5999999999999</v>
      </c>
      <c r="S23" s="1">
        <v>2108.6</v>
      </c>
      <c r="T23" s="1">
        <v>670.67</v>
      </c>
      <c r="U23" s="17">
        <f t="shared" si="0"/>
        <v>26.523366831072746</v>
      </c>
      <c r="V23" s="17">
        <f t="shared" si="1"/>
        <v>109.91336683107275</v>
      </c>
      <c r="W23" s="17">
        <v>2779.27</v>
      </c>
      <c r="X23" s="17">
        <f t="shared" si="5"/>
        <v>42.576910746466844</v>
      </c>
    </row>
    <row r="24" spans="1:24" ht="17.25" x14ac:dyDescent="0.35">
      <c r="A24" s="11">
        <v>14</v>
      </c>
      <c r="B24" s="11">
        <v>1</v>
      </c>
      <c r="C24" s="11">
        <v>3</v>
      </c>
      <c r="D24" s="2" t="s">
        <v>32</v>
      </c>
      <c r="E24" s="11" t="s">
        <v>26</v>
      </c>
      <c r="F24" s="3">
        <v>39.01</v>
      </c>
      <c r="G24" s="5">
        <v>3.45</v>
      </c>
      <c r="H24" s="5">
        <v>0</v>
      </c>
      <c r="I24" s="5">
        <f t="shared" si="2"/>
        <v>6.6000000000000041</v>
      </c>
      <c r="J24" s="30">
        <v>49.06</v>
      </c>
      <c r="K24" s="33">
        <v>15.604225647348953</v>
      </c>
      <c r="L24" s="32">
        <f t="shared" si="3"/>
        <v>64.664225647348957</v>
      </c>
      <c r="M24" s="5">
        <f t="shared" si="4"/>
        <v>25.048845679597839</v>
      </c>
      <c r="N24" s="11" t="s">
        <v>42</v>
      </c>
      <c r="O24" s="11" t="s">
        <v>42</v>
      </c>
      <c r="P24" s="11">
        <v>1</v>
      </c>
      <c r="Q24" s="3">
        <v>49.06</v>
      </c>
      <c r="R24" s="1">
        <v>1076.5999999999999</v>
      </c>
      <c r="S24" s="1">
        <v>2108.6</v>
      </c>
      <c r="T24" s="1">
        <v>670.67</v>
      </c>
      <c r="U24" s="17">
        <f t="shared" si="0"/>
        <v>15.604225647348953</v>
      </c>
      <c r="V24" s="17">
        <f t="shared" si="1"/>
        <v>64.664225647348957</v>
      </c>
      <c r="W24" s="17">
        <v>2779.27</v>
      </c>
      <c r="X24" s="17">
        <f t="shared" si="5"/>
        <v>25.048845679597836</v>
      </c>
    </row>
    <row r="25" spans="1:24" ht="17.25" x14ac:dyDescent="0.35">
      <c r="A25" s="11">
        <v>15</v>
      </c>
      <c r="B25" s="11">
        <v>1</v>
      </c>
      <c r="C25" s="11">
        <v>3</v>
      </c>
      <c r="D25" s="2" t="s">
        <v>31</v>
      </c>
      <c r="E25" s="11" t="s">
        <v>27</v>
      </c>
      <c r="F25" s="3">
        <v>66.47</v>
      </c>
      <c r="G25" s="5">
        <v>2.98</v>
      </c>
      <c r="H25" s="5">
        <v>2.98</v>
      </c>
      <c r="I25" s="5">
        <f t="shared" si="2"/>
        <v>9.8399999999999963</v>
      </c>
      <c r="J25" s="30">
        <v>82.27</v>
      </c>
      <c r="K25" s="33">
        <v>26.167135018495685</v>
      </c>
      <c r="L25" s="32">
        <f t="shared" si="3"/>
        <v>108.43713501849568</v>
      </c>
      <c r="M25" s="5">
        <f t="shared" si="4"/>
        <v>42.005065920515982</v>
      </c>
      <c r="N25" s="11">
        <v>1</v>
      </c>
      <c r="O25" s="11" t="s">
        <v>42</v>
      </c>
      <c r="P25" s="11" t="s">
        <v>42</v>
      </c>
      <c r="Q25" s="3">
        <v>82.27</v>
      </c>
      <c r="R25" s="1">
        <v>1076.5999999999999</v>
      </c>
      <c r="S25" s="1">
        <v>2108.6</v>
      </c>
      <c r="T25" s="1">
        <v>670.67</v>
      </c>
      <c r="U25" s="17">
        <f t="shared" si="0"/>
        <v>26.167135018495685</v>
      </c>
      <c r="V25" s="17">
        <f t="shared" si="1"/>
        <v>108.43713501849568</v>
      </c>
      <c r="W25" s="17">
        <v>2779.27</v>
      </c>
      <c r="X25" s="17">
        <f t="shared" si="5"/>
        <v>42.005065920515975</v>
      </c>
    </row>
    <row r="26" spans="1:24" ht="17.25" x14ac:dyDescent="0.35">
      <c r="A26" s="11">
        <v>16</v>
      </c>
      <c r="B26" s="11">
        <v>1</v>
      </c>
      <c r="C26" s="11">
        <v>3</v>
      </c>
      <c r="D26" s="2" t="s">
        <v>31</v>
      </c>
      <c r="E26" s="11" t="s">
        <v>28</v>
      </c>
      <c r="F26" s="3">
        <v>64.56</v>
      </c>
      <c r="G26" s="5">
        <v>2.42</v>
      </c>
      <c r="H26" s="5">
        <v>2.98</v>
      </c>
      <c r="I26" s="5">
        <f t="shared" si="2"/>
        <v>8.0800000000000036</v>
      </c>
      <c r="J26" s="30">
        <v>78.040000000000006</v>
      </c>
      <c r="K26" s="33">
        <v>24.821723797780521</v>
      </c>
      <c r="L26" s="32">
        <f t="shared" si="3"/>
        <v>102.86172379778053</v>
      </c>
      <c r="M26" s="5">
        <f t="shared" si="4"/>
        <v>39.84533055107655</v>
      </c>
      <c r="N26" s="11">
        <v>1</v>
      </c>
      <c r="O26" s="11" t="s">
        <v>42</v>
      </c>
      <c r="P26" s="11" t="s">
        <v>42</v>
      </c>
      <c r="Q26" s="3">
        <v>78.040000000000006</v>
      </c>
      <c r="R26" s="1">
        <v>1076.5999999999999</v>
      </c>
      <c r="S26" s="1">
        <v>2108.6</v>
      </c>
      <c r="T26" s="1">
        <v>670.67</v>
      </c>
      <c r="U26" s="17">
        <f t="shared" si="0"/>
        <v>24.821723797780521</v>
      </c>
      <c r="V26" s="17">
        <f t="shared" si="1"/>
        <v>102.86172379778053</v>
      </c>
      <c r="W26" s="17">
        <v>2779.27</v>
      </c>
      <c r="X26" s="17">
        <f t="shared" si="5"/>
        <v>39.845330551076543</v>
      </c>
    </row>
    <row r="27" spans="1:24" ht="17.25" x14ac:dyDescent="0.35">
      <c r="A27" s="11">
        <v>17</v>
      </c>
      <c r="B27" s="11">
        <v>1</v>
      </c>
      <c r="C27" s="11">
        <v>3</v>
      </c>
      <c r="D27" s="2" t="s">
        <v>32</v>
      </c>
      <c r="E27" s="11" t="s">
        <v>29</v>
      </c>
      <c r="F27" s="3">
        <v>39.200000000000003</v>
      </c>
      <c r="G27" s="5">
        <v>4.97</v>
      </c>
      <c r="H27" s="5">
        <v>0</v>
      </c>
      <c r="I27" s="5">
        <f t="shared" si="2"/>
        <v>5.729999999999996</v>
      </c>
      <c r="J27" s="30">
        <v>49.9</v>
      </c>
      <c r="K27" s="33">
        <v>15.871399506781751</v>
      </c>
      <c r="L27" s="32">
        <f t="shared" si="3"/>
        <v>65.771399506781748</v>
      </c>
      <c r="M27" s="5">
        <f t="shared" si="4"/>
        <v>25.477729299060989</v>
      </c>
      <c r="N27" s="11" t="s">
        <v>42</v>
      </c>
      <c r="O27" s="11" t="s">
        <v>42</v>
      </c>
      <c r="P27" s="11">
        <v>1</v>
      </c>
      <c r="Q27" s="3">
        <v>49.9</v>
      </c>
      <c r="R27" s="1">
        <v>1076.5999999999999</v>
      </c>
      <c r="S27" s="1">
        <v>2108.6</v>
      </c>
      <c r="T27" s="1">
        <v>670.67</v>
      </c>
      <c r="U27" s="17">
        <f t="shared" si="0"/>
        <v>15.871399506781751</v>
      </c>
      <c r="V27" s="17">
        <f t="shared" si="1"/>
        <v>65.771399506781748</v>
      </c>
      <c r="W27" s="17">
        <v>2779.27</v>
      </c>
      <c r="X27" s="17">
        <f t="shared" si="5"/>
        <v>25.477729299060982</v>
      </c>
    </row>
    <row r="28" spans="1:24" ht="17.25" x14ac:dyDescent="0.35">
      <c r="A28" s="11">
        <v>18</v>
      </c>
      <c r="B28" s="11">
        <v>1</v>
      </c>
      <c r="C28" s="11">
        <v>3</v>
      </c>
      <c r="D28" s="2" t="s">
        <v>31</v>
      </c>
      <c r="E28" s="11" t="s">
        <v>30</v>
      </c>
      <c r="F28" s="3">
        <v>64.83</v>
      </c>
      <c r="G28" s="5">
        <v>2.93</v>
      </c>
      <c r="H28" s="5">
        <v>3.1</v>
      </c>
      <c r="I28" s="5">
        <f t="shared" si="2"/>
        <v>8.2000000000000046</v>
      </c>
      <c r="J28" s="30">
        <v>79.06</v>
      </c>
      <c r="K28" s="33">
        <v>25.146149198520344</v>
      </c>
      <c r="L28" s="32">
        <f t="shared" si="3"/>
        <v>104.20614919852035</v>
      </c>
      <c r="M28" s="5">
        <f t="shared" si="4"/>
        <v>40.366117803281803</v>
      </c>
      <c r="N28" s="11">
        <v>1</v>
      </c>
      <c r="O28" s="11" t="s">
        <v>42</v>
      </c>
      <c r="P28" s="11" t="s">
        <v>42</v>
      </c>
      <c r="Q28" s="3">
        <v>79.06</v>
      </c>
      <c r="R28" s="1">
        <v>1076.5999999999999</v>
      </c>
      <c r="S28" s="1">
        <v>2108.6</v>
      </c>
      <c r="T28" s="1">
        <v>670.67</v>
      </c>
      <c r="U28" s="17">
        <f t="shared" si="0"/>
        <v>25.146149198520344</v>
      </c>
      <c r="V28" s="17">
        <f t="shared" si="1"/>
        <v>104.20614919852035</v>
      </c>
      <c r="W28" s="17">
        <v>2779.27</v>
      </c>
      <c r="X28" s="17">
        <f t="shared" si="5"/>
        <v>40.366117803281796</v>
      </c>
    </row>
    <row r="29" spans="1:24" ht="17.25" x14ac:dyDescent="0.35">
      <c r="A29" s="11">
        <v>19</v>
      </c>
      <c r="B29" s="11">
        <v>1</v>
      </c>
      <c r="C29" s="11">
        <v>4</v>
      </c>
      <c r="D29" s="2" t="s">
        <v>31</v>
      </c>
      <c r="E29" s="11" t="s">
        <v>25</v>
      </c>
      <c r="F29" s="3">
        <v>68.75</v>
      </c>
      <c r="G29" s="5">
        <v>2.98</v>
      </c>
      <c r="H29" s="5">
        <v>2.98</v>
      </c>
      <c r="I29" s="5">
        <f t="shared" si="2"/>
        <v>8.68</v>
      </c>
      <c r="J29" s="30">
        <v>83.39</v>
      </c>
      <c r="K29" s="33">
        <v>26.523366831072746</v>
      </c>
      <c r="L29" s="32">
        <f t="shared" si="3"/>
        <v>109.91336683107275</v>
      </c>
      <c r="M29" s="5">
        <f t="shared" si="4"/>
        <v>42.576910746466851</v>
      </c>
      <c r="N29" s="11">
        <v>1</v>
      </c>
      <c r="O29" s="11" t="s">
        <v>42</v>
      </c>
      <c r="P29" s="11" t="s">
        <v>42</v>
      </c>
      <c r="Q29" s="3">
        <v>83.39</v>
      </c>
      <c r="R29" s="1">
        <v>1076.5999999999999</v>
      </c>
      <c r="S29" s="1">
        <v>2108.6</v>
      </c>
      <c r="T29" s="1">
        <v>670.67</v>
      </c>
      <c r="U29" s="17">
        <f t="shared" si="0"/>
        <v>26.523366831072746</v>
      </c>
      <c r="V29" s="17">
        <f t="shared" si="1"/>
        <v>109.91336683107275</v>
      </c>
      <c r="W29" s="17">
        <v>2779.27</v>
      </c>
      <c r="X29" s="17">
        <f t="shared" si="5"/>
        <v>42.576910746466844</v>
      </c>
    </row>
    <row r="30" spans="1:24" ht="17.25" x14ac:dyDescent="0.35">
      <c r="A30" s="11">
        <v>20</v>
      </c>
      <c r="B30" s="11">
        <v>1</v>
      </c>
      <c r="C30" s="11">
        <v>4</v>
      </c>
      <c r="D30" s="2" t="s">
        <v>32</v>
      </c>
      <c r="E30" s="11" t="s">
        <v>26</v>
      </c>
      <c r="F30" s="3">
        <v>39.01</v>
      </c>
      <c r="G30" s="5">
        <v>3.45</v>
      </c>
      <c r="H30" s="5">
        <v>0</v>
      </c>
      <c r="I30" s="5">
        <f t="shared" si="2"/>
        <v>6.6000000000000041</v>
      </c>
      <c r="J30" s="30">
        <v>49.06</v>
      </c>
      <c r="K30" s="33">
        <v>15.604225647348953</v>
      </c>
      <c r="L30" s="32">
        <f t="shared" si="3"/>
        <v>64.664225647348957</v>
      </c>
      <c r="M30" s="5">
        <f t="shared" si="4"/>
        <v>25.048845679597839</v>
      </c>
      <c r="N30" s="11" t="s">
        <v>42</v>
      </c>
      <c r="O30" s="11" t="s">
        <v>42</v>
      </c>
      <c r="P30" s="11">
        <v>1</v>
      </c>
      <c r="Q30" s="3">
        <v>49.06</v>
      </c>
      <c r="R30" s="1">
        <v>1076.5999999999999</v>
      </c>
      <c r="S30" s="1">
        <v>2108.6</v>
      </c>
      <c r="T30" s="1">
        <v>670.67</v>
      </c>
      <c r="U30" s="17">
        <f t="shared" si="0"/>
        <v>15.604225647348953</v>
      </c>
      <c r="V30" s="17">
        <f t="shared" si="1"/>
        <v>64.664225647348957</v>
      </c>
      <c r="W30" s="17">
        <v>2779.27</v>
      </c>
      <c r="X30" s="17">
        <f t="shared" si="5"/>
        <v>25.048845679597836</v>
      </c>
    </row>
    <row r="31" spans="1:24" ht="17.25" x14ac:dyDescent="0.35">
      <c r="A31" s="11">
        <v>21</v>
      </c>
      <c r="B31" s="11">
        <v>1</v>
      </c>
      <c r="C31" s="11">
        <v>4</v>
      </c>
      <c r="D31" s="2" t="s">
        <v>31</v>
      </c>
      <c r="E31" s="11" t="s">
        <v>27</v>
      </c>
      <c r="F31" s="3">
        <v>66.47</v>
      </c>
      <c r="G31" s="5">
        <v>2.98</v>
      </c>
      <c r="H31" s="5">
        <v>2.98</v>
      </c>
      <c r="I31" s="5">
        <f t="shared" si="2"/>
        <v>9.8399999999999963</v>
      </c>
      <c r="J31" s="30">
        <v>82.27</v>
      </c>
      <c r="K31" s="33">
        <v>26.167135018495685</v>
      </c>
      <c r="L31" s="32">
        <f t="shared" si="3"/>
        <v>108.43713501849568</v>
      </c>
      <c r="M31" s="5">
        <f t="shared" si="4"/>
        <v>42.005065920515982</v>
      </c>
      <c r="N31" s="11">
        <v>1</v>
      </c>
      <c r="O31" s="11" t="s">
        <v>42</v>
      </c>
      <c r="P31" s="11" t="s">
        <v>42</v>
      </c>
      <c r="Q31" s="3">
        <v>82.27</v>
      </c>
      <c r="R31" s="1">
        <v>1076.5999999999999</v>
      </c>
      <c r="S31" s="1">
        <v>2108.6</v>
      </c>
      <c r="T31" s="1">
        <v>670.67</v>
      </c>
      <c r="U31" s="17">
        <f t="shared" si="0"/>
        <v>26.167135018495685</v>
      </c>
      <c r="V31" s="17">
        <f t="shared" si="1"/>
        <v>108.43713501849568</v>
      </c>
      <c r="W31" s="17">
        <v>2779.27</v>
      </c>
      <c r="X31" s="17">
        <f t="shared" si="5"/>
        <v>42.005065920515975</v>
      </c>
    </row>
    <row r="32" spans="1:24" ht="17.25" x14ac:dyDescent="0.35">
      <c r="A32" s="11">
        <v>22</v>
      </c>
      <c r="B32" s="11">
        <v>1</v>
      </c>
      <c r="C32" s="11">
        <v>4</v>
      </c>
      <c r="D32" s="2" t="s">
        <v>31</v>
      </c>
      <c r="E32" s="11" t="s">
        <v>28</v>
      </c>
      <c r="F32" s="3">
        <v>64.56</v>
      </c>
      <c r="G32" s="5">
        <v>2.42</v>
      </c>
      <c r="H32" s="5">
        <v>2.98</v>
      </c>
      <c r="I32" s="5">
        <f t="shared" si="2"/>
        <v>8.0800000000000036</v>
      </c>
      <c r="J32" s="30">
        <v>78.040000000000006</v>
      </c>
      <c r="K32" s="33">
        <v>24.821723797780521</v>
      </c>
      <c r="L32" s="32">
        <f t="shared" si="3"/>
        <v>102.86172379778053</v>
      </c>
      <c r="M32" s="5">
        <f t="shared" si="4"/>
        <v>39.84533055107655</v>
      </c>
      <c r="N32" s="11">
        <v>1</v>
      </c>
      <c r="O32" s="11" t="s">
        <v>42</v>
      </c>
      <c r="P32" s="11" t="s">
        <v>42</v>
      </c>
      <c r="Q32" s="3">
        <v>78.040000000000006</v>
      </c>
      <c r="R32" s="1">
        <v>1076.5999999999999</v>
      </c>
      <c r="S32" s="1">
        <v>2108.6</v>
      </c>
      <c r="T32" s="1">
        <v>670.67</v>
      </c>
      <c r="U32" s="17">
        <f t="shared" si="0"/>
        <v>24.821723797780521</v>
      </c>
      <c r="V32" s="17">
        <f t="shared" si="1"/>
        <v>102.86172379778053</v>
      </c>
      <c r="W32" s="17">
        <v>2779.27</v>
      </c>
      <c r="X32" s="17">
        <f t="shared" si="5"/>
        <v>39.845330551076543</v>
      </c>
    </row>
    <row r="33" spans="1:24" ht="17.25" x14ac:dyDescent="0.35">
      <c r="A33" s="11">
        <v>23</v>
      </c>
      <c r="B33" s="11">
        <v>1</v>
      </c>
      <c r="C33" s="11">
        <v>4</v>
      </c>
      <c r="D33" s="2" t="s">
        <v>32</v>
      </c>
      <c r="E33" s="11" t="s">
        <v>29</v>
      </c>
      <c r="F33" s="3">
        <v>39.200000000000003</v>
      </c>
      <c r="G33" s="5">
        <v>4.97</v>
      </c>
      <c r="H33" s="5">
        <v>0</v>
      </c>
      <c r="I33" s="5">
        <f t="shared" si="2"/>
        <v>5.729999999999996</v>
      </c>
      <c r="J33" s="30">
        <v>49.9</v>
      </c>
      <c r="K33" s="33">
        <v>15.871399506781751</v>
      </c>
      <c r="L33" s="32">
        <f t="shared" si="3"/>
        <v>65.771399506781748</v>
      </c>
      <c r="M33" s="5">
        <f t="shared" si="4"/>
        <v>25.477729299060989</v>
      </c>
      <c r="N33" s="11" t="s">
        <v>42</v>
      </c>
      <c r="O33" s="11" t="s">
        <v>42</v>
      </c>
      <c r="P33" s="11">
        <v>1</v>
      </c>
      <c r="Q33" s="3">
        <v>49.9</v>
      </c>
      <c r="R33" s="1">
        <v>1076.5999999999999</v>
      </c>
      <c r="S33" s="1">
        <v>2108.6</v>
      </c>
      <c r="T33" s="1">
        <v>670.67</v>
      </c>
      <c r="U33" s="17">
        <f t="shared" si="0"/>
        <v>15.871399506781751</v>
      </c>
      <c r="V33" s="17">
        <f t="shared" si="1"/>
        <v>65.771399506781748</v>
      </c>
      <c r="W33" s="17">
        <v>2779.27</v>
      </c>
      <c r="X33" s="17">
        <f t="shared" si="5"/>
        <v>25.477729299060982</v>
      </c>
    </row>
    <row r="34" spans="1:24" ht="17.25" x14ac:dyDescent="0.35">
      <c r="A34" s="11">
        <v>24</v>
      </c>
      <c r="B34" s="11">
        <v>1</v>
      </c>
      <c r="C34" s="11">
        <v>4</v>
      </c>
      <c r="D34" s="2" t="s">
        <v>31</v>
      </c>
      <c r="E34" s="11" t="s">
        <v>30</v>
      </c>
      <c r="F34" s="3">
        <v>64.83</v>
      </c>
      <c r="G34" s="5">
        <v>2.93</v>
      </c>
      <c r="H34" s="5">
        <v>3.1</v>
      </c>
      <c r="I34" s="5">
        <f t="shared" si="2"/>
        <v>8.2000000000000046</v>
      </c>
      <c r="J34" s="30">
        <v>79.06</v>
      </c>
      <c r="K34" s="33">
        <v>25.146149198520344</v>
      </c>
      <c r="L34" s="32">
        <f t="shared" si="3"/>
        <v>104.20614919852035</v>
      </c>
      <c r="M34" s="5">
        <f t="shared" si="4"/>
        <v>40.366117803281803</v>
      </c>
      <c r="N34" s="11">
        <v>1</v>
      </c>
      <c r="O34" s="11" t="s">
        <v>42</v>
      </c>
      <c r="P34" s="11" t="s">
        <v>42</v>
      </c>
      <c r="Q34" s="3">
        <v>79.06</v>
      </c>
      <c r="R34" s="1">
        <v>1076.5999999999999</v>
      </c>
      <c r="S34" s="1">
        <v>2108.6</v>
      </c>
      <c r="T34" s="1">
        <v>670.67</v>
      </c>
      <c r="U34" s="17">
        <f t="shared" si="0"/>
        <v>25.146149198520344</v>
      </c>
      <c r="V34" s="17">
        <f t="shared" si="1"/>
        <v>104.20614919852035</v>
      </c>
      <c r="W34" s="17">
        <v>2779.27</v>
      </c>
      <c r="X34" s="17">
        <f t="shared" si="5"/>
        <v>40.366117803281796</v>
      </c>
    </row>
    <row r="35" spans="1:24" ht="17.25" x14ac:dyDescent="0.35">
      <c r="A35" s="11">
        <v>25</v>
      </c>
      <c r="B35" s="11">
        <v>1</v>
      </c>
      <c r="C35" s="11">
        <v>5</v>
      </c>
      <c r="D35" s="2" t="s">
        <v>31</v>
      </c>
      <c r="E35" s="11" t="s">
        <v>25</v>
      </c>
      <c r="F35" s="3">
        <v>68.75</v>
      </c>
      <c r="G35" s="5">
        <v>2.98</v>
      </c>
      <c r="H35" s="5">
        <v>2.98</v>
      </c>
      <c r="I35" s="5">
        <f t="shared" si="2"/>
        <v>8.68</v>
      </c>
      <c r="J35" s="30">
        <v>83.39</v>
      </c>
      <c r="K35" s="33">
        <v>26.523366831072746</v>
      </c>
      <c r="L35" s="32">
        <f t="shared" si="3"/>
        <v>109.91336683107275</v>
      </c>
      <c r="M35" s="5">
        <f t="shared" si="4"/>
        <v>42.576910746466851</v>
      </c>
      <c r="N35" s="11">
        <v>1</v>
      </c>
      <c r="O35" s="11" t="s">
        <v>42</v>
      </c>
      <c r="P35" s="11" t="s">
        <v>42</v>
      </c>
      <c r="Q35" s="3">
        <v>83.39</v>
      </c>
      <c r="R35" s="1">
        <v>1076.5999999999999</v>
      </c>
      <c r="S35" s="1">
        <v>2108.6</v>
      </c>
      <c r="T35" s="1">
        <v>670.67</v>
      </c>
      <c r="U35" s="17">
        <f t="shared" si="0"/>
        <v>26.523366831072746</v>
      </c>
      <c r="V35" s="17">
        <f t="shared" si="1"/>
        <v>109.91336683107275</v>
      </c>
      <c r="W35" s="17">
        <v>2779.27</v>
      </c>
      <c r="X35" s="17">
        <f t="shared" si="5"/>
        <v>42.576910746466844</v>
      </c>
    </row>
    <row r="36" spans="1:24" ht="17.25" x14ac:dyDescent="0.35">
      <c r="A36" s="11">
        <v>26</v>
      </c>
      <c r="B36" s="11">
        <v>1</v>
      </c>
      <c r="C36" s="11">
        <v>5</v>
      </c>
      <c r="D36" s="2" t="s">
        <v>32</v>
      </c>
      <c r="E36" s="11" t="s">
        <v>26</v>
      </c>
      <c r="F36" s="3">
        <v>39.01</v>
      </c>
      <c r="G36" s="5">
        <v>3.45</v>
      </c>
      <c r="H36" s="5">
        <v>0</v>
      </c>
      <c r="I36" s="5">
        <f t="shared" si="2"/>
        <v>6.6000000000000041</v>
      </c>
      <c r="J36" s="30">
        <v>49.06</v>
      </c>
      <c r="K36" s="33">
        <v>15.604225647348953</v>
      </c>
      <c r="L36" s="32">
        <f t="shared" si="3"/>
        <v>64.664225647348957</v>
      </c>
      <c r="M36" s="5">
        <f t="shared" si="4"/>
        <v>25.048845679597839</v>
      </c>
      <c r="N36" s="11" t="s">
        <v>42</v>
      </c>
      <c r="O36" s="11" t="s">
        <v>42</v>
      </c>
      <c r="P36" s="11">
        <v>1</v>
      </c>
      <c r="Q36" s="3">
        <v>49.06</v>
      </c>
      <c r="R36" s="1">
        <v>1076.5999999999999</v>
      </c>
      <c r="S36" s="1">
        <v>2108.6</v>
      </c>
      <c r="T36" s="1">
        <v>670.67</v>
      </c>
      <c r="U36" s="17">
        <f t="shared" si="0"/>
        <v>15.604225647348953</v>
      </c>
      <c r="V36" s="17">
        <f t="shared" si="1"/>
        <v>64.664225647348957</v>
      </c>
      <c r="W36" s="17">
        <v>2779.27</v>
      </c>
      <c r="X36" s="17">
        <f t="shared" si="5"/>
        <v>25.048845679597836</v>
      </c>
    </row>
    <row r="37" spans="1:24" ht="17.25" x14ac:dyDescent="0.35">
      <c r="A37" s="11">
        <v>27</v>
      </c>
      <c r="B37" s="11">
        <v>1</v>
      </c>
      <c r="C37" s="11">
        <v>5</v>
      </c>
      <c r="D37" s="2" t="s">
        <v>31</v>
      </c>
      <c r="E37" s="11" t="s">
        <v>27</v>
      </c>
      <c r="F37" s="3">
        <v>66.47</v>
      </c>
      <c r="G37" s="5">
        <v>2.98</v>
      </c>
      <c r="H37" s="5">
        <v>2.98</v>
      </c>
      <c r="I37" s="5">
        <f t="shared" si="2"/>
        <v>9.8399999999999963</v>
      </c>
      <c r="J37" s="30">
        <v>82.27</v>
      </c>
      <c r="K37" s="33">
        <v>26.167135018495685</v>
      </c>
      <c r="L37" s="32">
        <f t="shared" si="3"/>
        <v>108.43713501849568</v>
      </c>
      <c r="M37" s="5">
        <f t="shared" si="4"/>
        <v>42.005065920515982</v>
      </c>
      <c r="N37" s="11">
        <v>1</v>
      </c>
      <c r="O37" s="11" t="s">
        <v>42</v>
      </c>
      <c r="P37" s="11" t="s">
        <v>42</v>
      </c>
      <c r="Q37" s="3">
        <v>82.27</v>
      </c>
      <c r="R37" s="1">
        <v>1076.5999999999999</v>
      </c>
      <c r="S37" s="1">
        <v>2108.6</v>
      </c>
      <c r="T37" s="1">
        <v>670.67</v>
      </c>
      <c r="U37" s="17">
        <f t="shared" si="0"/>
        <v>26.167135018495685</v>
      </c>
      <c r="V37" s="17">
        <f t="shared" si="1"/>
        <v>108.43713501849568</v>
      </c>
      <c r="W37" s="17">
        <v>2779.27</v>
      </c>
      <c r="X37" s="17">
        <f t="shared" si="5"/>
        <v>42.005065920515975</v>
      </c>
    </row>
    <row r="38" spans="1:24" ht="17.25" x14ac:dyDescent="0.35">
      <c r="A38" s="11">
        <v>28</v>
      </c>
      <c r="B38" s="11">
        <v>1</v>
      </c>
      <c r="C38" s="11">
        <v>5</v>
      </c>
      <c r="D38" s="2" t="s">
        <v>31</v>
      </c>
      <c r="E38" s="11" t="s">
        <v>28</v>
      </c>
      <c r="F38" s="3">
        <v>64.56</v>
      </c>
      <c r="G38" s="5">
        <v>0</v>
      </c>
      <c r="H38" s="9">
        <f>2.42+2.98</f>
        <v>5.4</v>
      </c>
      <c r="I38" s="5">
        <v>8.08</v>
      </c>
      <c r="J38" s="30">
        <f>+SUM(F38:I38)</f>
        <v>78.040000000000006</v>
      </c>
      <c r="K38" s="33">
        <v>24.821723797780521</v>
      </c>
      <c r="L38" s="32">
        <f t="shared" si="3"/>
        <v>102.86172379778053</v>
      </c>
      <c r="M38" s="5">
        <f t="shared" si="4"/>
        <v>39.84533055107655</v>
      </c>
      <c r="N38" s="11" t="s">
        <v>42</v>
      </c>
      <c r="O38" s="11" t="s">
        <v>42</v>
      </c>
      <c r="P38" s="11">
        <v>1</v>
      </c>
      <c r="Q38" s="3">
        <v>72.02</v>
      </c>
      <c r="R38" s="1">
        <v>1076.5999999999999</v>
      </c>
      <c r="S38" s="1">
        <v>2108.6</v>
      </c>
      <c r="T38" s="1">
        <v>670.67</v>
      </c>
      <c r="U38" s="17">
        <f t="shared" si="0"/>
        <v>24.821723797780521</v>
      </c>
      <c r="V38" s="17">
        <f t="shared" si="1"/>
        <v>102.86172379778053</v>
      </c>
      <c r="W38" s="17">
        <v>2779.27</v>
      </c>
      <c r="X38" s="17">
        <f t="shared" si="5"/>
        <v>39.845330551076543</v>
      </c>
    </row>
    <row r="39" spans="1:24" ht="17.25" x14ac:dyDescent="0.35">
      <c r="A39" s="11">
        <v>29</v>
      </c>
      <c r="B39" s="11">
        <v>1</v>
      </c>
      <c r="C39" s="11">
        <v>5</v>
      </c>
      <c r="D39" s="2" t="s">
        <v>32</v>
      </c>
      <c r="E39" s="11" t="s">
        <v>29</v>
      </c>
      <c r="F39" s="3">
        <v>39.200000000000003</v>
      </c>
      <c r="G39" s="5">
        <v>4.97</v>
      </c>
      <c r="H39" s="9">
        <v>0</v>
      </c>
      <c r="I39" s="5">
        <f t="shared" si="2"/>
        <v>5.729999999999996</v>
      </c>
      <c r="J39" s="30">
        <v>49.9</v>
      </c>
      <c r="K39" s="33">
        <v>15.871399506781751</v>
      </c>
      <c r="L39" s="32">
        <f t="shared" si="3"/>
        <v>65.771399506781748</v>
      </c>
      <c r="M39" s="5">
        <f t="shared" si="4"/>
        <v>25.477729299060989</v>
      </c>
      <c r="N39" s="11" t="s">
        <v>42</v>
      </c>
      <c r="O39" s="11" t="s">
        <v>42</v>
      </c>
      <c r="P39" s="11">
        <v>1</v>
      </c>
      <c r="Q39" s="3">
        <v>49.9</v>
      </c>
      <c r="R39" s="1">
        <v>1076.5999999999999</v>
      </c>
      <c r="S39" s="1">
        <v>2108.6</v>
      </c>
      <c r="T39" s="1">
        <v>670.67</v>
      </c>
      <c r="U39" s="17">
        <f t="shared" si="0"/>
        <v>15.871399506781751</v>
      </c>
      <c r="V39" s="17">
        <f t="shared" si="1"/>
        <v>65.771399506781748</v>
      </c>
      <c r="W39" s="17">
        <v>2779.27</v>
      </c>
      <c r="X39" s="17">
        <f t="shared" si="5"/>
        <v>25.477729299060982</v>
      </c>
    </row>
    <row r="40" spans="1:24" ht="17.25" x14ac:dyDescent="0.35">
      <c r="A40" s="11">
        <v>30</v>
      </c>
      <c r="B40" s="11">
        <v>1</v>
      </c>
      <c r="C40" s="11">
        <v>5</v>
      </c>
      <c r="D40" s="2" t="s">
        <v>31</v>
      </c>
      <c r="E40" s="11" t="s">
        <v>30</v>
      </c>
      <c r="F40" s="3">
        <v>64.83</v>
      </c>
      <c r="G40" s="5">
        <v>0</v>
      </c>
      <c r="H40" s="9">
        <f>3.1+2.93</f>
        <v>6.03</v>
      </c>
      <c r="I40" s="5">
        <v>8.1999999999999993</v>
      </c>
      <c r="J40" s="30">
        <f>+SUM(F40:I40)</f>
        <v>79.06</v>
      </c>
      <c r="K40" s="33">
        <v>25.146149198520344</v>
      </c>
      <c r="L40" s="32">
        <f t="shared" si="3"/>
        <v>104.20614919852035</v>
      </c>
      <c r="M40" s="5">
        <f t="shared" si="4"/>
        <v>40.366117803281803</v>
      </c>
      <c r="N40" s="11">
        <v>1</v>
      </c>
      <c r="O40" s="11" t="s">
        <v>42</v>
      </c>
      <c r="P40" s="11">
        <v>1</v>
      </c>
      <c r="Q40" s="3">
        <v>72.319999999999993</v>
      </c>
      <c r="R40" s="1">
        <v>1076.5999999999999</v>
      </c>
      <c r="S40" s="1">
        <v>2108.6</v>
      </c>
      <c r="T40" s="1">
        <v>670.67</v>
      </c>
      <c r="U40" s="17">
        <f t="shared" si="0"/>
        <v>25.146149198520344</v>
      </c>
      <c r="V40" s="17">
        <f t="shared" si="1"/>
        <v>104.20614919852035</v>
      </c>
      <c r="W40" s="17">
        <v>2779.27</v>
      </c>
      <c r="X40" s="17">
        <f t="shared" si="5"/>
        <v>40.366117803281796</v>
      </c>
    </row>
    <row r="41" spans="1:24" ht="17.25" x14ac:dyDescent="0.35">
      <c r="A41" s="42" t="s">
        <v>41</v>
      </c>
      <c r="B41" s="42"/>
      <c r="C41" s="42"/>
      <c r="D41" s="42"/>
      <c r="E41" s="42"/>
      <c r="F41" s="6">
        <f>+SUM(F11:F40)</f>
        <v>1714.1</v>
      </c>
      <c r="G41" s="6">
        <f t="shared" ref="G41:P41" si="6">+SUM(G11:G40)</f>
        <v>93.300000000000011</v>
      </c>
      <c r="H41" s="6">
        <f t="shared" si="6"/>
        <v>65.549999999999983</v>
      </c>
      <c r="I41" s="6">
        <f t="shared" si="6"/>
        <v>235.65000000000003</v>
      </c>
      <c r="J41" s="31">
        <f t="shared" si="6"/>
        <v>2108.6</v>
      </c>
      <c r="K41" s="31">
        <f t="shared" si="6"/>
        <v>670.66999999999985</v>
      </c>
      <c r="L41" s="31">
        <f t="shared" si="6"/>
        <v>2779.27</v>
      </c>
      <c r="M41" s="6">
        <f t="shared" si="6"/>
        <v>1076.6000000000004</v>
      </c>
      <c r="N41" s="8">
        <f t="shared" si="6"/>
        <v>19</v>
      </c>
      <c r="O41" s="8">
        <f t="shared" si="6"/>
        <v>0</v>
      </c>
      <c r="P41" s="8">
        <f t="shared" si="6"/>
        <v>12</v>
      </c>
      <c r="Q41" s="6">
        <f>+SUM(Q11:Q40)</f>
        <v>2095.84</v>
      </c>
      <c r="R41" s="6"/>
      <c r="S41" s="6"/>
      <c r="T41" s="6"/>
      <c r="U41" s="18">
        <f>SUM(U11:U40)</f>
        <v>670.66999999999985</v>
      </c>
      <c r="V41" s="19">
        <f>SUM(V11:V40)</f>
        <v>2779.27</v>
      </c>
      <c r="W41" s="19"/>
      <c r="X41" s="18">
        <f>SUM(X11:X40)</f>
        <v>1076.6000000000004</v>
      </c>
    </row>
    <row r="42" spans="1:24" x14ac:dyDescent="0.3">
      <c r="M42" s="7" t="s">
        <v>40</v>
      </c>
      <c r="N42" s="8">
        <v>2</v>
      </c>
      <c r="O42" s="8">
        <v>0</v>
      </c>
      <c r="P42" s="8">
        <v>3</v>
      </c>
      <c r="U42" s="13"/>
      <c r="V42" s="13"/>
      <c r="W42" s="13"/>
      <c r="X42" s="13"/>
    </row>
    <row r="43" spans="1:24" x14ac:dyDescent="0.3">
      <c r="M43" s="7" t="s">
        <v>43</v>
      </c>
      <c r="N43" s="8">
        <f>+N41+N42</f>
        <v>21</v>
      </c>
      <c r="O43" s="8">
        <f>+O41+O42</f>
        <v>0</v>
      </c>
      <c r="P43" s="8">
        <f>+P41+P42</f>
        <v>15</v>
      </c>
    </row>
    <row r="45" spans="1:24" x14ac:dyDescent="0.3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27"/>
      <c r="Q45" s="27"/>
      <c r="R45" s="27"/>
      <c r="S45" s="27"/>
      <c r="T45" s="27"/>
      <c r="U45" s="27"/>
      <c r="V45" s="27"/>
    </row>
    <row r="46" spans="1:24" x14ac:dyDescent="0.3">
      <c r="A46" s="27" t="s">
        <v>49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1:24" ht="174.75" customHeight="1" x14ac:dyDescent="0.3">
      <c r="A47" s="35" t="s">
        <v>50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27"/>
      <c r="O47" s="27"/>
      <c r="P47" s="27"/>
      <c r="Q47" s="27"/>
      <c r="R47" s="27"/>
      <c r="S47" s="27"/>
      <c r="T47" s="27"/>
      <c r="U47" s="27"/>
      <c r="V47" s="27"/>
    </row>
    <row r="48" spans="1:24" x14ac:dyDescent="0.3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27"/>
      <c r="O48" s="27"/>
      <c r="P48" s="27"/>
      <c r="Q48" s="27"/>
      <c r="R48" s="27"/>
      <c r="S48" s="27"/>
      <c r="T48" s="27"/>
      <c r="U48" s="27"/>
      <c r="V48" s="27"/>
    </row>
    <row r="49" spans="1:22" x14ac:dyDescent="0.3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27"/>
      <c r="O49" s="27"/>
      <c r="P49" s="27"/>
      <c r="Q49" s="27"/>
      <c r="R49" s="27"/>
      <c r="S49" s="27"/>
      <c r="T49" s="27"/>
      <c r="U49" s="27"/>
      <c r="V49" s="27"/>
    </row>
    <row r="50" spans="1:22" x14ac:dyDescent="0.3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1:22" x14ac:dyDescent="0.3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1:2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1:22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1:22" x14ac:dyDescent="0.3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1:22" x14ac:dyDescent="0.3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1:22" x14ac:dyDescent="0.3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1:22" x14ac:dyDescent="0.3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1:22" x14ac:dyDescent="0.3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</sheetData>
  <mergeCells count="17">
    <mergeCell ref="U9:X9"/>
    <mergeCell ref="A41:E41"/>
    <mergeCell ref="N8:O8"/>
    <mergeCell ref="A6:B6"/>
    <mergeCell ref="C6:P6"/>
    <mergeCell ref="A8:A10"/>
    <mergeCell ref="B8:B10"/>
    <mergeCell ref="C8:C10"/>
    <mergeCell ref="D8:D10"/>
    <mergeCell ref="E8:E10"/>
    <mergeCell ref="N9:O9"/>
    <mergeCell ref="A45:O45"/>
    <mergeCell ref="A47:M47"/>
    <mergeCell ref="A48:M48"/>
    <mergeCell ref="A49:M49"/>
    <mergeCell ref="A5:M5"/>
    <mergeCell ref="M7:O7"/>
  </mergeCells>
  <pageMargins left="1.08" right="0.7" top="0.3" bottom="0.28999999999999998" header="0.3" footer="0.19"/>
  <pageSetup paperSize="5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2026-01-21T10:15:29Z</cp:lastPrinted>
  <dcterms:created xsi:type="dcterms:W3CDTF">2026-01-05T07:45:45Z</dcterms:created>
  <dcterms:modified xsi:type="dcterms:W3CDTF">2026-01-23T07:57:41Z</dcterms:modified>
</cp:coreProperties>
</file>