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jayalakshmi.p\AppData\Local\Microsoft\Windows\INetCache\Content.Outlook\11VGUTGG\"/>
    </mc:Choice>
  </mc:AlternateContent>
  <bookViews>
    <workbookView xWindow="-110" yWindow="-110" windowWidth="19430" windowHeight="10310" tabRatio="571"/>
  </bookViews>
  <sheets>
    <sheet name="New T 10" sheetId="3" r:id="rId1"/>
    <sheet name="New T 14" sheetId="4" r:id="rId2"/>
    <sheet name="UDS" sheetId="5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5" i="3" l="1"/>
  <c r="O55" i="3"/>
  <c r="O79" i="4"/>
  <c r="P79" i="4"/>
  <c r="I8" i="5" l="1"/>
  <c r="G22" i="5"/>
  <c r="F20" i="5" l="1"/>
  <c r="E20" i="5" s="1"/>
  <c r="F19" i="5"/>
  <c r="E17" i="5"/>
  <c r="F17" i="5" s="1"/>
  <c r="E19" i="5" l="1"/>
  <c r="F18" i="5"/>
  <c r="E18" i="5" s="1"/>
  <c r="F16" i="5"/>
  <c r="E16" i="5" s="1"/>
  <c r="E14" i="5"/>
  <c r="E15" i="5"/>
  <c r="E13" i="5"/>
  <c r="L78" i="4" l="1"/>
  <c r="J78" i="4"/>
  <c r="L77" i="4"/>
  <c r="J77" i="4"/>
  <c r="L76" i="4"/>
  <c r="J76" i="4"/>
  <c r="L75" i="4"/>
  <c r="J75" i="4"/>
  <c r="L74" i="4"/>
  <c r="J74" i="4"/>
  <c r="L73" i="4"/>
  <c r="J73" i="4"/>
  <c r="L72" i="4"/>
  <c r="J72" i="4"/>
  <c r="L71" i="4"/>
  <c r="J71" i="4"/>
  <c r="L70" i="4"/>
  <c r="J70" i="4"/>
  <c r="L69" i="4"/>
  <c r="J69" i="4"/>
  <c r="L68" i="4"/>
  <c r="J68" i="4"/>
  <c r="L67" i="4"/>
  <c r="J67" i="4"/>
  <c r="L66" i="4"/>
  <c r="J66" i="4"/>
  <c r="L65" i="4"/>
  <c r="J65" i="4"/>
  <c r="L64" i="4"/>
  <c r="J64" i="4"/>
  <c r="L63" i="4"/>
  <c r="J63" i="4"/>
  <c r="L62" i="4"/>
  <c r="J62" i="4"/>
  <c r="L61" i="4"/>
  <c r="J61" i="4"/>
  <c r="L60" i="4"/>
  <c r="J60" i="4"/>
  <c r="L59" i="4"/>
  <c r="J59" i="4"/>
  <c r="L58" i="4"/>
  <c r="J58" i="4"/>
  <c r="L57" i="4"/>
  <c r="J57" i="4"/>
  <c r="L56" i="4"/>
  <c r="J56" i="4"/>
  <c r="L55" i="4"/>
  <c r="J55" i="4"/>
  <c r="L54" i="4"/>
  <c r="J54" i="4"/>
  <c r="L53" i="4"/>
  <c r="J53" i="4"/>
  <c r="L52" i="4"/>
  <c r="J52" i="4"/>
  <c r="L51" i="4"/>
  <c r="J51" i="4"/>
  <c r="L50" i="4"/>
  <c r="J50" i="4"/>
  <c r="L49" i="4"/>
  <c r="J49" i="4"/>
  <c r="L48" i="4"/>
  <c r="J48" i="4"/>
  <c r="L47" i="4"/>
  <c r="J47" i="4"/>
  <c r="L46" i="4"/>
  <c r="J46" i="4"/>
  <c r="L45" i="4"/>
  <c r="J45" i="4"/>
  <c r="L44" i="4"/>
  <c r="J44" i="4"/>
  <c r="L43" i="4"/>
  <c r="J43" i="4"/>
  <c r="L42" i="4"/>
  <c r="J42" i="4"/>
  <c r="L41" i="4"/>
  <c r="J41" i="4"/>
  <c r="L40" i="4"/>
  <c r="J40" i="4"/>
  <c r="L39" i="4"/>
  <c r="J39" i="4"/>
  <c r="L38" i="4"/>
  <c r="J38" i="4"/>
  <c r="L37" i="4"/>
  <c r="J37" i="4"/>
  <c r="L36" i="4"/>
  <c r="J36" i="4"/>
  <c r="L35" i="4"/>
  <c r="J35" i="4"/>
  <c r="L34" i="4"/>
  <c r="J34" i="4"/>
  <c r="L33" i="4"/>
  <c r="J33" i="4"/>
  <c r="L32" i="4"/>
  <c r="J32" i="4"/>
  <c r="L31" i="4"/>
  <c r="J31" i="4"/>
  <c r="L30" i="4"/>
  <c r="J30" i="4"/>
  <c r="L29" i="4"/>
  <c r="J29" i="4"/>
  <c r="L28" i="4"/>
  <c r="J28" i="4"/>
  <c r="L27" i="4"/>
  <c r="J27" i="4"/>
  <c r="L26" i="4"/>
  <c r="J26" i="4"/>
  <c r="L25" i="4"/>
  <c r="J25" i="4"/>
  <c r="L24" i="4"/>
  <c r="J24" i="4"/>
  <c r="L23" i="4"/>
  <c r="J23" i="4"/>
  <c r="L22" i="4"/>
  <c r="J22" i="4"/>
  <c r="L21" i="4"/>
  <c r="J21" i="4"/>
  <c r="L20" i="4"/>
  <c r="J20" i="4"/>
  <c r="L19" i="4"/>
  <c r="J19" i="4"/>
  <c r="L8" i="4"/>
  <c r="L9" i="4"/>
  <c r="L10" i="4"/>
  <c r="L11" i="4"/>
  <c r="L12" i="4"/>
  <c r="L13" i="4"/>
  <c r="L14" i="4"/>
  <c r="L15" i="4"/>
  <c r="L16" i="4"/>
  <c r="L17" i="4"/>
  <c r="L18" i="4"/>
  <c r="L7" i="4"/>
  <c r="J8" i="4"/>
  <c r="J9" i="4"/>
  <c r="J10" i="4"/>
  <c r="J11" i="4"/>
  <c r="J12" i="4"/>
  <c r="J13" i="4"/>
  <c r="J14" i="4"/>
  <c r="J15" i="4"/>
  <c r="J16" i="4"/>
  <c r="J17" i="4"/>
  <c r="J18" i="4"/>
  <c r="J7" i="4"/>
  <c r="L54" i="3" l="1"/>
  <c r="J54" i="3"/>
  <c r="L53" i="3"/>
  <c r="J53" i="3"/>
  <c r="L52" i="3"/>
  <c r="J52" i="3"/>
  <c r="L51" i="3"/>
  <c r="J51" i="3"/>
  <c r="L50" i="3"/>
  <c r="J50" i="3"/>
  <c r="L49" i="3"/>
  <c r="J49" i="3"/>
  <c r="L48" i="3"/>
  <c r="J48" i="3"/>
  <c r="L47" i="3"/>
  <c r="J47" i="3"/>
  <c r="L46" i="3"/>
  <c r="J46" i="3"/>
  <c r="L45" i="3"/>
  <c r="J45" i="3"/>
  <c r="L44" i="3"/>
  <c r="J44" i="3"/>
  <c r="L43" i="3"/>
  <c r="J43" i="3"/>
  <c r="L42" i="3"/>
  <c r="J42" i="3"/>
  <c r="L41" i="3"/>
  <c r="J41" i="3"/>
  <c r="L40" i="3"/>
  <c r="J40" i="3"/>
  <c r="L39" i="3"/>
  <c r="J39" i="3"/>
  <c r="L38" i="3"/>
  <c r="J38" i="3"/>
  <c r="L37" i="3"/>
  <c r="J37" i="3"/>
  <c r="L36" i="3"/>
  <c r="J36" i="3"/>
  <c r="L35" i="3"/>
  <c r="J35" i="3"/>
  <c r="L34" i="3"/>
  <c r="J34" i="3"/>
  <c r="L33" i="3"/>
  <c r="J33" i="3"/>
  <c r="L32" i="3"/>
  <c r="J32" i="3"/>
  <c r="L31" i="3"/>
  <c r="J31" i="3"/>
  <c r="L30" i="3"/>
  <c r="J30" i="3"/>
  <c r="L29" i="3"/>
  <c r="J29" i="3"/>
  <c r="L28" i="3"/>
  <c r="J28" i="3"/>
  <c r="L27" i="3"/>
  <c r="J27" i="3"/>
  <c r="L26" i="3"/>
  <c r="J26" i="3"/>
  <c r="L25" i="3"/>
  <c r="J25" i="3"/>
  <c r="L24" i="3"/>
  <c r="J24" i="3"/>
  <c r="L23" i="3"/>
  <c r="J23" i="3"/>
  <c r="L22" i="3"/>
  <c r="J22" i="3"/>
  <c r="L21" i="3"/>
  <c r="J21" i="3"/>
  <c r="L20" i="3"/>
  <c r="J20" i="3"/>
  <c r="L19" i="3"/>
  <c r="J19" i="3"/>
  <c r="L18" i="3"/>
  <c r="J18" i="3"/>
  <c r="L17" i="3"/>
  <c r="J17" i="3"/>
  <c r="L16" i="3"/>
  <c r="J16" i="3"/>
  <c r="L15" i="3"/>
  <c r="J15" i="3"/>
  <c r="J8" i="3" l="1"/>
  <c r="J9" i="3"/>
  <c r="J10" i="3"/>
  <c r="J11" i="3"/>
  <c r="J12" i="3"/>
  <c r="J13" i="3"/>
  <c r="J14" i="3"/>
  <c r="J7" i="3"/>
  <c r="L8" i="3"/>
  <c r="L9" i="3"/>
  <c r="L10" i="3"/>
  <c r="L11" i="3"/>
  <c r="L12" i="3"/>
  <c r="L13" i="3"/>
  <c r="L14" i="3"/>
  <c r="L7" i="3"/>
  <c r="L55" i="3" l="1"/>
  <c r="M55" i="3"/>
  <c r="H55" i="3"/>
  <c r="G55" i="3"/>
  <c r="N55" i="3" l="1"/>
  <c r="F8" i="5" s="1"/>
  <c r="E8" i="5" s="1"/>
  <c r="M79" i="4" l="1"/>
  <c r="J79" i="4" l="1"/>
  <c r="N79" i="4" l="1"/>
  <c r="F9" i="5" s="1"/>
  <c r="L79" i="4"/>
  <c r="H79" i="4"/>
  <c r="G79" i="4"/>
  <c r="F10" i="5" l="1"/>
  <c r="F21" i="5" s="1"/>
  <c r="F22" i="5" s="1"/>
  <c r="E9" i="5"/>
  <c r="E10" i="5" s="1"/>
  <c r="K79" i="4"/>
  <c r="E21" i="5" l="1"/>
  <c r="E22" i="5" s="1"/>
  <c r="K55" i="3"/>
  <c r="J55" i="3"/>
</calcChain>
</file>

<file path=xl/sharedStrings.xml><?xml version="1.0" encoding="utf-8"?>
<sst xmlns="http://schemas.openxmlformats.org/spreadsheetml/2006/main" count="336" uniqueCount="57">
  <si>
    <t>SI.No.</t>
  </si>
  <si>
    <t>Block</t>
  </si>
  <si>
    <t>Floor</t>
  </si>
  <si>
    <t>Type</t>
  </si>
  <si>
    <t>2BHK</t>
  </si>
  <si>
    <t>-</t>
  </si>
  <si>
    <t>Total Area</t>
  </si>
  <si>
    <t>Apartment No.</t>
  </si>
  <si>
    <t>(a)
Carpet Area (as per Sec 2(k) of the RERA Act)
(Sq.m)</t>
  </si>
  <si>
    <t>(b)
Exclusive Balcony
(sq.m)</t>
  </si>
  <si>
    <t>(C)
Exclusive Verandah/Utility/
Service/Open Terrace
(Sq.m)</t>
  </si>
  <si>
    <t>e = (a+b+c+d) Floor Area of the apartment (sq.m)</t>
  </si>
  <si>
    <t>(d)
Area of External walls
(sq.m)</t>
  </si>
  <si>
    <t xml:space="preserve">(f)
Proportionate Common Area
(sq.m) </t>
  </si>
  <si>
    <t>(h)
UDS land Area
(Sq.m)</t>
  </si>
  <si>
    <t>(i)
Car Parking
 (Nos.)</t>
  </si>
  <si>
    <t xml:space="preserve">Covered </t>
  </si>
  <si>
    <t>Open</t>
  </si>
  <si>
    <t>Carpet Area statement with total UDS for the least extent</t>
  </si>
  <si>
    <t>If any land reserved for future development, an abstract to be shown in the carpet area statement mentioning the UDS for the approved blocks and UDS for the future development.</t>
  </si>
  <si>
    <t>*</t>
  </si>
  <si>
    <t>Car parking to be allotted/provided as per Tamil Nadu Combined Development and Building Rules (TNCDBR) 2019</t>
  </si>
  <si>
    <t>If one car parking is required for two apartments, promoter to clearly mention in the carpet area statement as to how car parking will be allotted</t>
  </si>
  <si>
    <t>Promoter to clearly mention cover, open and Visitor carparking</t>
  </si>
  <si>
    <t>Car parking allotted to individual apartment to be showin in carpet area statement</t>
  </si>
  <si>
    <t>(g)= (e+f)
Gross Area of 
the 
apartment
(Sq.m)</t>
  </si>
  <si>
    <t>(g) = (e+f)
Gross Area of 
the 
apartment
(Sq.m)</t>
  </si>
  <si>
    <t>Total</t>
  </si>
  <si>
    <t xml:space="preserve">         Carpet Area Statement for Tower No-10- Ground + 6 Floors with 48 Dwelling Units                            </t>
  </si>
  <si>
    <r>
      <t xml:space="preserve">Site Address :M/s. </t>
    </r>
    <r>
      <rPr>
        <b/>
        <sz val="12"/>
        <rFont val="Calibri"/>
        <family val="2"/>
      </rPr>
      <t>Shriprop Structures Private Limited, Tower No-10-Ground + 6 Floors with 48 Dwelling Units, project at S.F.No. 16/4A, 16/4B, 65/4, 65/5A, 65/5B, 76/4, 76/5, 77/1A, 77/1B, 77/2B, 77/2C1A, 77/2C1B, 77/2C1C, 77/2C1D, 77/2C1E, 77/2C1F, 77/2C2, 77/3A 77/3B, 78/1, 78/2, 79/1, 79/2, 80/1, 80/2, 81/1, 81/2, 82, 83,85, 86/1B, 86/1C, 86/2A, 86/2B, 87/1A, 87/1B1, 87/1B2, 87/2A, 87/2B, 87/2C, 88/1, 88/2, 88/3, 89/2, 89/3A, 89/3B, 89/3C, 89/4A, 89/4B, 90, 95/4,  Perumattunallur Village, Chengalpattu District.</t>
    </r>
  </si>
  <si>
    <t xml:space="preserve">Carpet Area Statement for Tower No-14-Ground + 6Floors with 72 Dwelling Units                                            </t>
  </si>
  <si>
    <r>
      <t xml:space="preserve">Site Address :M/s. </t>
    </r>
    <r>
      <rPr>
        <b/>
        <sz val="12"/>
        <rFont val="Calibri"/>
        <family val="2"/>
      </rPr>
      <t>Shriprop Structures Private Limited, Tower No-14-Ground + 6Floors with 72 Dwelling Units, project at S.F.No. 16/4A, 16/4B, 65/4, 65/5A, 65/5B, 76/4, 76/5, 77/1A, 77/1B, 77/2B, 77/2C1A, 77/2C1B, 77/2C1C, 77/2C1D, 77/2C1E, 77/2C1F, 77/2C2, 77/3A 77/3B, 78/1, 78/2, 79/1, 79/2, 80/1, 80/2, 81/1, 81/2, 82, 83,85, 86/1B, 86/1C, 86/2A, 86/2B, 87/1A, 87/1B1, 87/1B2, 87/2A, 87/2B, 87/2C, 88/1, 88/2, 88/3, 89/2, 89/3A, 89/3B, 89/3C, 89/4A, 89/4B, 90, 95/4,  Perumattunallur Village, Chengalpattu District.</t>
    </r>
  </si>
  <si>
    <t xml:space="preserve">UDS ABSTRACT </t>
  </si>
  <si>
    <t xml:space="preserve">Decription </t>
  </si>
  <si>
    <t>UDS area in sqft</t>
  </si>
  <si>
    <t>UDS area in sqm</t>
  </si>
  <si>
    <t xml:space="preserve">Car Parking nos. </t>
  </si>
  <si>
    <t>Land Extent</t>
  </si>
  <si>
    <t>Deduct 10% OSR Gifted to local body</t>
  </si>
  <si>
    <t>Deduct road Gifted to local body</t>
  </si>
  <si>
    <t>Deduct Substation land Gifted to TANGEDCO</t>
  </si>
  <si>
    <t>(A) Total Net UDS area</t>
  </si>
  <si>
    <t>Deducting Previous completed Blocks  (1,2,3,4,5,6,7,12,16,17,18,19,11,13,15,21&amp;22)</t>
  </si>
  <si>
    <r>
      <t>Site Address :</t>
    </r>
    <r>
      <rPr>
        <b/>
        <sz val="14"/>
        <rFont val="Calibri"/>
        <family val="2"/>
      </rPr>
      <t xml:space="preserve">M/s. </t>
    </r>
    <r>
      <rPr>
        <b/>
        <sz val="12"/>
        <rFont val="Calibri"/>
        <family val="2"/>
      </rPr>
      <t>Shriprop Structures Private Limited,</t>
    </r>
    <r>
      <rPr>
        <sz val="12"/>
        <rFont val="Calibri"/>
        <family val="2"/>
      </rPr>
      <t xml:space="preserve"> (Tower No-10-Ground + 6Floors with 48 Dwelling Units &amp; Tower No-14-Ground + 6Floors with 72 Dwelling Units), project at S.F.No. 16/4A, 16/4B, 65/4, 65/5A, 65/5B, 76/4, 76/5, 77/1A, 77/1B, 77/2B, 77/2C1A, 77/2C1B, 77/2C1C, 77/2C1D, 77/2C1E, 77/2C1F, 77/2C2, 77/3A 77/3B, 78/1, 78/2, 79/1, 79/2, 80/1, 80/2, 81/1, 81/2, 82, 83,85, 86/1B, 86/1C, 86/2A, 86/2B, 87/1A, 87/1B1, 87/1B2, 87/2A, 87/2B, 87/2C, 88/1, 88/2, 88/3, 89/2, 89/3A, 89/3B, 89/3C, 89/4A, 89/4B, 90, 95/4,  Perumattunallur Village, Chengalpattu District.</t>
    </r>
  </si>
  <si>
    <t>Tower 10</t>
  </si>
  <si>
    <t>Tower 14</t>
  </si>
  <si>
    <t>Total UDS of tower 10 &amp; 14</t>
  </si>
  <si>
    <t>Ground</t>
  </si>
  <si>
    <t>Commercial</t>
  </si>
  <si>
    <t>Note 2 as defined by TNRERA as a standard procudure:</t>
  </si>
  <si>
    <t>Deducting shop</t>
  </si>
  <si>
    <t>Deducting Form C Towers - 23,24,25,26,27&amp;08</t>
  </si>
  <si>
    <t>Balance</t>
  </si>
  <si>
    <t>Deducting Proposed Towers 10 &amp; 14</t>
  </si>
  <si>
    <t>Deducting Tower 9 - cancelled for TNEB</t>
  </si>
  <si>
    <t>Covered</t>
  </si>
  <si>
    <t xml:space="preserve">Note 1 as defined by Shriram Properties Ltd.: The allocation and change in type of parking will be done in first come first service basis. The above allocation is done for reference only.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</si>
</sst>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4"/>
      <name val="Calibri"/>
      <family val="1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name val="Calibri"/>
      <family val="1"/>
    </font>
    <font>
      <b/>
      <sz val="14"/>
      <name val="Calibri"/>
      <family val="2"/>
    </font>
    <font>
      <b/>
      <sz val="18"/>
      <name val="Calibri"/>
      <family val="1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1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4" fillId="0" borderId="0" xfId="0" applyFont="1"/>
    <xf numFmtId="0" fontId="4" fillId="0" borderId="14" xfId="0" applyFont="1" applyBorder="1" applyAlignment="1">
      <alignment horizontal="center" wrapText="1"/>
    </xf>
    <xf numFmtId="2" fontId="4" fillId="0" borderId="15" xfId="0" applyNumberFormat="1" applyFont="1" applyBorder="1" applyAlignment="1">
      <alignment horizontal="center" wrapText="1"/>
    </xf>
    <xf numFmtId="2" fontId="4" fillId="0" borderId="0" xfId="0" applyNumberFormat="1" applyFont="1"/>
    <xf numFmtId="1" fontId="3" fillId="0" borderId="12" xfId="0" applyNumberFormat="1" applyFont="1" applyBorder="1" applyAlignment="1">
      <alignment horizontal="center" wrapText="1"/>
    </xf>
    <xf numFmtId="2" fontId="3" fillId="0" borderId="12" xfId="0" applyNumberFormat="1" applyFont="1" applyBorder="1" applyAlignment="1">
      <alignment horizontal="center" wrapText="1"/>
    </xf>
    <xf numFmtId="2" fontId="3" fillId="0" borderId="13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15" xfId="0" applyFont="1" applyBorder="1" applyAlignment="1">
      <alignment vertical="center" wrapText="1"/>
    </xf>
    <xf numFmtId="2" fontId="0" fillId="0" borderId="1" xfId="0" applyNumberFormat="1" applyBorder="1" applyAlignment="1">
      <alignment horizontal="center" wrapText="1"/>
    </xf>
    <xf numFmtId="0" fontId="0" fillId="0" borderId="10" xfId="0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 wrapText="1"/>
    </xf>
    <xf numFmtId="0" fontId="4" fillId="0" borderId="1" xfId="0" quotePrefix="1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7" xfId="0" applyFont="1" applyBorder="1" applyAlignment="1">
      <alignment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2" fontId="0" fillId="0" borderId="1" xfId="0" applyNumberFormat="1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wrapText="1"/>
    </xf>
    <xf numFmtId="0" fontId="0" fillId="0" borderId="10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wrapText="1"/>
    </xf>
    <xf numFmtId="164" fontId="1" fillId="0" borderId="25" xfId="0" applyNumberFormat="1" applyFont="1" applyBorder="1" applyAlignment="1">
      <alignment horizontal="left" wrapText="1"/>
    </xf>
    <xf numFmtId="2" fontId="1" fillId="0" borderId="25" xfId="0" applyNumberFormat="1" applyFont="1" applyBorder="1" applyAlignment="1">
      <alignment horizontal="left" wrapText="1"/>
    </xf>
    <xf numFmtId="0" fontId="0" fillId="0" borderId="1" xfId="0" applyBorder="1" applyAlignment="1"/>
    <xf numFmtId="0" fontId="0" fillId="0" borderId="1" xfId="0" applyBorder="1"/>
    <xf numFmtId="0" fontId="0" fillId="0" borderId="1" xfId="0" applyFont="1" applyBorder="1" applyAlignment="1">
      <alignment vertical="center" wrapText="1"/>
    </xf>
    <xf numFmtId="0" fontId="4" fillId="0" borderId="15" xfId="0" quotePrefix="1" applyFont="1" applyBorder="1" applyAlignment="1">
      <alignment wrapText="1"/>
    </xf>
    <xf numFmtId="0" fontId="4" fillId="0" borderId="16" xfId="0" quotePrefix="1" applyFont="1" applyBorder="1" applyAlignment="1">
      <alignment wrapText="1"/>
    </xf>
    <xf numFmtId="0" fontId="4" fillId="0" borderId="1" xfId="0" quotePrefix="1" applyFont="1" applyBorder="1" applyAlignment="1">
      <alignment wrapText="1"/>
    </xf>
    <xf numFmtId="0" fontId="3" fillId="0" borderId="12" xfId="0" applyNumberFormat="1" applyFont="1" applyBorder="1" applyAlignment="1">
      <alignment horizontal="center" wrapText="1"/>
    </xf>
    <xf numFmtId="0" fontId="4" fillId="0" borderId="1" xfId="0" applyFont="1" applyBorder="1"/>
    <xf numFmtId="0" fontId="9" fillId="0" borderId="19" xfId="0" applyFont="1" applyFill="1" applyBorder="1" applyAlignment="1">
      <alignment horizontal="center" vertical="top" wrapText="1"/>
    </xf>
    <xf numFmtId="0" fontId="9" fillId="0" borderId="20" xfId="0" applyFont="1" applyFill="1" applyBorder="1" applyAlignment="1">
      <alignment horizontal="center" vertical="top" wrapText="1"/>
    </xf>
    <xf numFmtId="0" fontId="9" fillId="0" borderId="21" xfId="0" applyFont="1" applyFill="1" applyBorder="1" applyAlignment="1">
      <alignment horizontal="center" vertical="top" wrapText="1"/>
    </xf>
    <xf numFmtId="0" fontId="6" fillId="0" borderId="22" xfId="0" applyFont="1" applyFill="1" applyBorder="1" applyAlignment="1">
      <alignment horizontal="left" vertical="center" wrapText="1" indent="1"/>
    </xf>
    <xf numFmtId="0" fontId="7" fillId="0" borderId="18" xfId="0" applyFont="1" applyFill="1" applyBorder="1" applyAlignment="1">
      <alignment horizontal="left" vertical="center" wrapText="1" indent="1"/>
    </xf>
    <xf numFmtId="0" fontId="7" fillId="0" borderId="23" xfId="0" applyFont="1" applyFill="1" applyBorder="1" applyAlignment="1">
      <alignment horizontal="left" vertical="center" wrapText="1" inden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2" fontId="4" fillId="0" borderId="27" xfId="0" quotePrefix="1" applyNumberFormat="1" applyFont="1" applyBorder="1" applyAlignment="1">
      <alignment horizontal="center" wrapText="1"/>
    </xf>
    <xf numFmtId="2" fontId="4" fillId="0" borderId="29" xfId="0" applyNumberFormat="1" applyFont="1" applyBorder="1" applyAlignment="1">
      <alignment horizontal="center" wrapText="1"/>
    </xf>
    <xf numFmtId="2" fontId="4" fillId="0" borderId="28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top" wrapText="1"/>
    </xf>
    <xf numFmtId="0" fontId="10" fillId="0" borderId="20" xfId="0" applyFont="1" applyFill="1" applyBorder="1" applyAlignment="1">
      <alignment horizontal="center" vertical="top" wrapText="1"/>
    </xf>
    <xf numFmtId="0" fontId="10" fillId="0" borderId="21" xfId="0" applyFont="1" applyFill="1" applyBorder="1" applyAlignment="1">
      <alignment horizontal="center" vertical="top" wrapText="1"/>
    </xf>
    <xf numFmtId="0" fontId="6" fillId="0" borderId="22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23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11" fillId="0" borderId="32" xfId="0" applyFont="1" applyFill="1" applyBorder="1" applyAlignment="1">
      <alignment horizontal="center" vertical="top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2" fontId="1" fillId="0" borderId="11" xfId="0" applyNumberFormat="1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1" fontId="1" fillId="0" borderId="25" xfId="0" applyNumberFormat="1" applyFont="1" applyBorder="1" applyAlignment="1">
      <alignment horizontal="center" wrapText="1"/>
    </xf>
    <xf numFmtId="1" fontId="1" fillId="0" borderId="26" xfId="0" applyNumberFormat="1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2" fontId="0" fillId="0" borderId="1" xfId="0" applyNumberFormat="1" applyFont="1" applyBorder="1" applyAlignment="1">
      <alignment horizontal="center" wrapText="1"/>
    </xf>
    <xf numFmtId="2" fontId="0" fillId="0" borderId="11" xfId="0" applyNumberFormat="1" applyFont="1" applyBorder="1" applyAlignment="1">
      <alignment horizontal="center" wrapText="1"/>
    </xf>
    <xf numFmtId="2" fontId="0" fillId="0" borderId="1" xfId="0" applyNumberFormat="1" applyFont="1" applyBorder="1" applyAlignment="1">
      <alignment horizontal="center" vertical="center" wrapText="1"/>
    </xf>
    <xf numFmtId="2" fontId="0" fillId="0" borderId="11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5" xfId="0" applyFont="1" applyBorder="1" applyAlignment="1">
      <alignment vertical="center" wrapText="1"/>
    </xf>
    <xf numFmtId="0" fontId="3" fillId="0" borderId="33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63"/>
  <sheetViews>
    <sheetView showGridLines="0" tabSelected="1" zoomScale="85" zoomScaleNormal="85" workbookViewId="0">
      <selection activeCell="S4" sqref="S4"/>
    </sheetView>
  </sheetViews>
  <sheetFormatPr defaultColWidth="9.1796875" defaultRowHeight="14.5" x14ac:dyDescent="0.35"/>
  <cols>
    <col min="1" max="1" width="9.1796875" style="6"/>
    <col min="2" max="2" width="5.7265625" style="6" bestFit="1" customWidth="1"/>
    <col min="3" max="3" width="5.26953125" style="6" bestFit="1" customWidth="1"/>
    <col min="4" max="4" width="7.54296875" style="6" bestFit="1" customWidth="1"/>
    <col min="5" max="5" width="7.81640625" style="6" customWidth="1"/>
    <col min="6" max="6" width="10" style="6" bestFit="1" customWidth="1"/>
    <col min="7" max="7" width="13.54296875" style="6" customWidth="1"/>
    <col min="8" max="8" width="8.26953125" style="6" customWidth="1"/>
    <col min="9" max="9" width="15.7265625" style="6" bestFit="1" customWidth="1"/>
    <col min="10" max="10" width="12.7265625" style="6" customWidth="1"/>
    <col min="11" max="11" width="12.54296875" style="6" customWidth="1"/>
    <col min="12" max="12" width="12.81640625" style="6" customWidth="1"/>
    <col min="13" max="13" width="13.453125" style="6" customWidth="1"/>
    <col min="14" max="14" width="8.453125" style="6" bestFit="1" customWidth="1"/>
    <col min="15" max="15" width="8.81640625" style="6" customWidth="1"/>
    <col min="16" max="16384" width="9.1796875" style="6"/>
  </cols>
  <sheetData>
    <row r="1" spans="2:18" ht="15" thickBot="1" x14ac:dyDescent="0.4"/>
    <row r="2" spans="2:18" ht="18.75" customHeight="1" x14ac:dyDescent="0.35">
      <c r="B2" s="52" t="s">
        <v>28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</row>
    <row r="3" spans="2:18" ht="76.5" customHeight="1" thickBot="1" x14ac:dyDescent="0.4">
      <c r="B3" s="55" t="s">
        <v>29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7"/>
    </row>
    <row r="4" spans="2:18" ht="87" customHeight="1" thickBot="1" x14ac:dyDescent="0.4">
      <c r="B4" s="60" t="s">
        <v>0</v>
      </c>
      <c r="C4" s="61" t="s">
        <v>1</v>
      </c>
      <c r="D4" s="61" t="s">
        <v>2</v>
      </c>
      <c r="E4" s="61" t="s">
        <v>3</v>
      </c>
      <c r="F4" s="61" t="s">
        <v>7</v>
      </c>
      <c r="G4" s="61" t="s">
        <v>8</v>
      </c>
      <c r="H4" s="61" t="s">
        <v>9</v>
      </c>
      <c r="I4" s="61" t="s">
        <v>10</v>
      </c>
      <c r="J4" s="61" t="s">
        <v>12</v>
      </c>
      <c r="K4" s="61" t="s">
        <v>11</v>
      </c>
      <c r="L4" s="61" t="s">
        <v>13</v>
      </c>
      <c r="M4" s="61" t="s">
        <v>26</v>
      </c>
      <c r="N4" s="33" t="s">
        <v>14</v>
      </c>
      <c r="O4" s="58" t="s">
        <v>15</v>
      </c>
      <c r="P4" s="59"/>
    </row>
    <row r="5" spans="2:18" ht="15" thickBot="1" x14ac:dyDescent="0.4">
      <c r="B5" s="111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3"/>
      <c r="O5" s="114" t="s">
        <v>16</v>
      </c>
      <c r="P5" s="114" t="s">
        <v>17</v>
      </c>
      <c r="R5" s="9"/>
    </row>
    <row r="6" spans="2:18" x14ac:dyDescent="0.35">
      <c r="B6" s="7">
        <v>1</v>
      </c>
      <c r="C6" s="69">
        <v>10</v>
      </c>
      <c r="D6" s="21" t="s">
        <v>47</v>
      </c>
      <c r="E6" s="71" t="s">
        <v>48</v>
      </c>
      <c r="F6" s="72"/>
      <c r="G6" s="73" t="s">
        <v>5</v>
      </c>
      <c r="H6" s="74"/>
      <c r="I6" s="74"/>
      <c r="J6" s="74"/>
      <c r="K6" s="74"/>
      <c r="L6" s="74"/>
      <c r="M6" s="74"/>
      <c r="N6" s="75"/>
      <c r="O6" s="47">
        <v>6</v>
      </c>
      <c r="P6" s="48"/>
      <c r="R6" s="9"/>
    </row>
    <row r="7" spans="2:18" x14ac:dyDescent="0.35">
      <c r="B7" s="7">
        <v>2</v>
      </c>
      <c r="C7" s="69"/>
      <c r="D7" s="68">
        <v>1</v>
      </c>
      <c r="E7" s="1" t="s">
        <v>4</v>
      </c>
      <c r="F7" s="1">
        <v>101</v>
      </c>
      <c r="G7" s="1">
        <v>63.05</v>
      </c>
      <c r="H7" s="1">
        <v>5.84</v>
      </c>
      <c r="I7" s="26" t="s">
        <v>5</v>
      </c>
      <c r="J7" s="8">
        <f>K7-H7-G7</f>
        <v>8.5100000000000051</v>
      </c>
      <c r="K7" s="22">
        <v>77.400000000000006</v>
      </c>
      <c r="L7" s="8">
        <f>M7-K7</f>
        <v>29.709999999999994</v>
      </c>
      <c r="M7" s="1">
        <v>107.11</v>
      </c>
      <c r="N7" s="22">
        <v>50.344667409884799</v>
      </c>
      <c r="O7" s="51"/>
      <c r="P7" s="49">
        <v>1</v>
      </c>
    </row>
    <row r="8" spans="2:18" x14ac:dyDescent="0.35">
      <c r="B8" s="7">
        <v>3</v>
      </c>
      <c r="C8" s="69"/>
      <c r="D8" s="68"/>
      <c r="E8" s="1" t="s">
        <v>4</v>
      </c>
      <c r="F8" s="1">
        <v>102</v>
      </c>
      <c r="G8" s="1">
        <v>62.56</v>
      </c>
      <c r="H8" s="1">
        <v>5.66</v>
      </c>
      <c r="I8" s="26" t="s">
        <v>5</v>
      </c>
      <c r="J8" s="8">
        <f t="shared" ref="J8:J14" si="0">K8-H8-G8</f>
        <v>8.0300000000000011</v>
      </c>
      <c r="K8" s="22">
        <v>76.25</v>
      </c>
      <c r="L8" s="8">
        <f t="shared" ref="L8:L14" si="1">M8-K8</f>
        <v>30.86</v>
      </c>
      <c r="M8" s="1">
        <v>107.11</v>
      </c>
      <c r="N8" s="22">
        <v>50.344667409884799</v>
      </c>
      <c r="O8" s="51"/>
      <c r="P8" s="49">
        <v>1</v>
      </c>
    </row>
    <row r="9" spans="2:18" x14ac:dyDescent="0.35">
      <c r="B9" s="7">
        <v>4</v>
      </c>
      <c r="C9" s="69"/>
      <c r="D9" s="68"/>
      <c r="E9" s="1" t="s">
        <v>4</v>
      </c>
      <c r="F9" s="1">
        <v>103</v>
      </c>
      <c r="G9" s="1">
        <v>62.56</v>
      </c>
      <c r="H9" s="1">
        <v>5.66</v>
      </c>
      <c r="I9" s="26" t="s">
        <v>5</v>
      </c>
      <c r="J9" s="8">
        <f t="shared" si="0"/>
        <v>7.960000000000008</v>
      </c>
      <c r="K9" s="22">
        <v>76.180000000000007</v>
      </c>
      <c r="L9" s="8">
        <f t="shared" si="1"/>
        <v>30.929999999999993</v>
      </c>
      <c r="M9" s="1">
        <v>107.11</v>
      </c>
      <c r="N9" s="22">
        <v>50.344667409884799</v>
      </c>
      <c r="O9" s="51"/>
      <c r="P9" s="49">
        <v>1</v>
      </c>
    </row>
    <row r="10" spans="2:18" x14ac:dyDescent="0.35">
      <c r="B10" s="7">
        <v>5</v>
      </c>
      <c r="C10" s="69"/>
      <c r="D10" s="68"/>
      <c r="E10" s="1" t="s">
        <v>4</v>
      </c>
      <c r="F10" s="1">
        <v>104</v>
      </c>
      <c r="G10" s="1">
        <v>63.05</v>
      </c>
      <c r="H10" s="1">
        <v>5.84</v>
      </c>
      <c r="I10" s="26" t="s">
        <v>5</v>
      </c>
      <c r="J10" s="8">
        <f t="shared" si="0"/>
        <v>8.5100000000000051</v>
      </c>
      <c r="K10" s="22">
        <v>77.400000000000006</v>
      </c>
      <c r="L10" s="8">
        <f t="shared" si="1"/>
        <v>29.709999999999994</v>
      </c>
      <c r="M10" s="1">
        <v>107.11</v>
      </c>
      <c r="N10" s="22">
        <v>50.344667409884799</v>
      </c>
      <c r="O10" s="51">
        <v>1</v>
      </c>
      <c r="P10" s="49"/>
    </row>
    <row r="11" spans="2:18" x14ac:dyDescent="0.35">
      <c r="B11" s="7">
        <v>6</v>
      </c>
      <c r="C11" s="69"/>
      <c r="D11" s="68"/>
      <c r="E11" s="1" t="s">
        <v>4</v>
      </c>
      <c r="F11" s="1">
        <v>105</v>
      </c>
      <c r="G11" s="1">
        <v>65.44</v>
      </c>
      <c r="H11" s="22">
        <v>6.72</v>
      </c>
      <c r="I11" s="26" t="s">
        <v>5</v>
      </c>
      <c r="J11" s="8">
        <f t="shared" si="0"/>
        <v>9.2700000000000102</v>
      </c>
      <c r="K11" s="22">
        <v>81.430000000000007</v>
      </c>
      <c r="L11" s="8">
        <f t="shared" si="1"/>
        <v>31.529999999999987</v>
      </c>
      <c r="M11" s="1">
        <v>112.96</v>
      </c>
      <c r="N11" s="22">
        <v>53.095503530286138</v>
      </c>
      <c r="O11" s="51"/>
      <c r="P11" s="49">
        <v>1</v>
      </c>
    </row>
    <row r="12" spans="2:18" x14ac:dyDescent="0.35">
      <c r="B12" s="7">
        <v>7</v>
      </c>
      <c r="C12" s="69"/>
      <c r="D12" s="68"/>
      <c r="E12" s="1" t="s">
        <v>4</v>
      </c>
      <c r="F12" s="1">
        <v>106</v>
      </c>
      <c r="G12" s="1">
        <v>62.56</v>
      </c>
      <c r="H12" s="1">
        <v>5.66</v>
      </c>
      <c r="I12" s="26" t="s">
        <v>5</v>
      </c>
      <c r="J12" s="8">
        <f t="shared" si="0"/>
        <v>8.1700000000000017</v>
      </c>
      <c r="K12" s="22">
        <v>76.39</v>
      </c>
      <c r="L12" s="8">
        <f t="shared" si="1"/>
        <v>30.72</v>
      </c>
      <c r="M12" s="1">
        <v>107.11</v>
      </c>
      <c r="N12" s="22">
        <v>50.344667409884799</v>
      </c>
      <c r="O12" s="51"/>
      <c r="P12" s="49">
        <v>1</v>
      </c>
    </row>
    <row r="13" spans="2:18" x14ac:dyDescent="0.35">
      <c r="B13" s="7">
        <v>8</v>
      </c>
      <c r="C13" s="69"/>
      <c r="D13" s="68"/>
      <c r="E13" s="1" t="s">
        <v>4</v>
      </c>
      <c r="F13" s="1">
        <v>107</v>
      </c>
      <c r="G13" s="1">
        <v>62.56</v>
      </c>
      <c r="H13" s="1">
        <v>5.66</v>
      </c>
      <c r="I13" s="26" t="s">
        <v>5</v>
      </c>
      <c r="J13" s="8">
        <f t="shared" si="0"/>
        <v>8.2800000000000011</v>
      </c>
      <c r="K13" s="22">
        <v>76.5</v>
      </c>
      <c r="L13" s="8">
        <f t="shared" si="1"/>
        <v>30.61</v>
      </c>
      <c r="M13" s="1">
        <v>107.11</v>
      </c>
      <c r="N13" s="22">
        <v>50.344667409884799</v>
      </c>
      <c r="O13" s="51"/>
      <c r="P13" s="49">
        <v>1</v>
      </c>
    </row>
    <row r="14" spans="2:18" x14ac:dyDescent="0.35">
      <c r="B14" s="7">
        <v>9</v>
      </c>
      <c r="C14" s="69"/>
      <c r="D14" s="68"/>
      <c r="E14" s="1" t="s">
        <v>4</v>
      </c>
      <c r="F14" s="1">
        <v>108</v>
      </c>
      <c r="G14" s="1">
        <v>65.52</v>
      </c>
      <c r="H14" s="1">
        <v>6.7</v>
      </c>
      <c r="I14" s="26" t="s">
        <v>5</v>
      </c>
      <c r="J14" s="8">
        <f t="shared" si="0"/>
        <v>8.89</v>
      </c>
      <c r="K14" s="22">
        <v>81.11</v>
      </c>
      <c r="L14" s="8">
        <f t="shared" si="1"/>
        <v>31.849999999999994</v>
      </c>
      <c r="M14" s="1">
        <v>112.96</v>
      </c>
      <c r="N14" s="22">
        <v>53.095503530286138</v>
      </c>
      <c r="O14" s="49">
        <v>1</v>
      </c>
      <c r="P14" s="49"/>
    </row>
    <row r="15" spans="2:18" x14ac:dyDescent="0.35">
      <c r="B15" s="7">
        <v>10</v>
      </c>
      <c r="C15" s="69"/>
      <c r="D15" s="68">
        <v>2</v>
      </c>
      <c r="E15" s="1" t="s">
        <v>4</v>
      </c>
      <c r="F15" s="1">
        <v>201</v>
      </c>
      <c r="G15" s="1">
        <v>63.05</v>
      </c>
      <c r="H15" s="1">
        <v>5.84</v>
      </c>
      <c r="I15" s="26" t="s">
        <v>5</v>
      </c>
      <c r="J15" s="8">
        <f>K15-H15-G15</f>
        <v>8.5100000000000051</v>
      </c>
      <c r="K15" s="22">
        <v>77.400000000000006</v>
      </c>
      <c r="L15" s="8">
        <f>M15-K15</f>
        <v>29.709999999999994</v>
      </c>
      <c r="M15" s="1">
        <v>107.11</v>
      </c>
      <c r="N15" s="22">
        <v>50.344667409884799</v>
      </c>
      <c r="O15" s="51"/>
      <c r="P15" s="49">
        <v>1</v>
      </c>
    </row>
    <row r="16" spans="2:18" x14ac:dyDescent="0.35">
      <c r="B16" s="7">
        <v>11</v>
      </c>
      <c r="C16" s="69"/>
      <c r="D16" s="68"/>
      <c r="E16" s="1" t="s">
        <v>4</v>
      </c>
      <c r="F16" s="1">
        <v>202</v>
      </c>
      <c r="G16" s="1">
        <v>62.56</v>
      </c>
      <c r="H16" s="1">
        <v>5.66</v>
      </c>
      <c r="I16" s="26" t="s">
        <v>5</v>
      </c>
      <c r="J16" s="8">
        <f t="shared" ref="J16:J22" si="2">K16-H16-G16</f>
        <v>8.0300000000000011</v>
      </c>
      <c r="K16" s="22">
        <v>76.25</v>
      </c>
      <c r="L16" s="8">
        <f t="shared" ref="L16:L22" si="3">M16-K16</f>
        <v>30.86</v>
      </c>
      <c r="M16" s="1">
        <v>107.11</v>
      </c>
      <c r="N16" s="22">
        <v>50.344667409884799</v>
      </c>
      <c r="O16" s="51"/>
      <c r="P16" s="49">
        <v>1</v>
      </c>
    </row>
    <row r="17" spans="2:16" x14ac:dyDescent="0.35">
      <c r="B17" s="7">
        <v>12</v>
      </c>
      <c r="C17" s="69"/>
      <c r="D17" s="68"/>
      <c r="E17" s="1" t="s">
        <v>4</v>
      </c>
      <c r="F17" s="1">
        <v>203</v>
      </c>
      <c r="G17" s="1">
        <v>62.56</v>
      </c>
      <c r="H17" s="1">
        <v>5.66</v>
      </c>
      <c r="I17" s="26" t="s">
        <v>5</v>
      </c>
      <c r="J17" s="8">
        <f t="shared" si="2"/>
        <v>7.960000000000008</v>
      </c>
      <c r="K17" s="22">
        <v>76.180000000000007</v>
      </c>
      <c r="L17" s="8">
        <f t="shared" si="3"/>
        <v>30.929999999999993</v>
      </c>
      <c r="M17" s="1">
        <v>107.11</v>
      </c>
      <c r="N17" s="22">
        <v>50.344667409884799</v>
      </c>
      <c r="O17" s="51"/>
      <c r="P17" s="49">
        <v>1</v>
      </c>
    </row>
    <row r="18" spans="2:16" x14ac:dyDescent="0.35">
      <c r="B18" s="7">
        <v>13</v>
      </c>
      <c r="C18" s="69"/>
      <c r="D18" s="68"/>
      <c r="E18" s="1" t="s">
        <v>4</v>
      </c>
      <c r="F18" s="1">
        <v>204</v>
      </c>
      <c r="G18" s="1">
        <v>63.05</v>
      </c>
      <c r="H18" s="1">
        <v>5.84</v>
      </c>
      <c r="I18" s="26" t="s">
        <v>5</v>
      </c>
      <c r="J18" s="8">
        <f t="shared" si="2"/>
        <v>8.5100000000000051</v>
      </c>
      <c r="K18" s="22">
        <v>77.400000000000006</v>
      </c>
      <c r="L18" s="8">
        <f t="shared" si="3"/>
        <v>29.709999999999994</v>
      </c>
      <c r="M18" s="1">
        <v>107.11</v>
      </c>
      <c r="N18" s="22">
        <v>50.344667409884799</v>
      </c>
      <c r="O18" s="51"/>
      <c r="P18" s="49">
        <v>1</v>
      </c>
    </row>
    <row r="19" spans="2:16" x14ac:dyDescent="0.35">
      <c r="B19" s="7">
        <v>14</v>
      </c>
      <c r="C19" s="69"/>
      <c r="D19" s="68"/>
      <c r="E19" s="1" t="s">
        <v>4</v>
      </c>
      <c r="F19" s="1">
        <v>205</v>
      </c>
      <c r="G19" s="1">
        <v>65.44</v>
      </c>
      <c r="H19" s="22">
        <v>6.72</v>
      </c>
      <c r="I19" s="26" t="s">
        <v>5</v>
      </c>
      <c r="J19" s="8">
        <f t="shared" si="2"/>
        <v>9.2700000000000102</v>
      </c>
      <c r="K19" s="22">
        <v>81.430000000000007</v>
      </c>
      <c r="L19" s="8">
        <f t="shared" si="3"/>
        <v>31.529999999999987</v>
      </c>
      <c r="M19" s="1">
        <v>112.96</v>
      </c>
      <c r="N19" s="22">
        <v>53.095503530286138</v>
      </c>
      <c r="O19" s="51"/>
      <c r="P19" s="49">
        <v>1</v>
      </c>
    </row>
    <row r="20" spans="2:16" x14ac:dyDescent="0.35">
      <c r="B20" s="7">
        <v>15</v>
      </c>
      <c r="C20" s="69"/>
      <c r="D20" s="68"/>
      <c r="E20" s="1" t="s">
        <v>4</v>
      </c>
      <c r="F20" s="1">
        <v>206</v>
      </c>
      <c r="G20" s="1">
        <v>62.56</v>
      </c>
      <c r="H20" s="1">
        <v>5.66</v>
      </c>
      <c r="I20" s="26" t="s">
        <v>5</v>
      </c>
      <c r="J20" s="8">
        <f t="shared" si="2"/>
        <v>8.1700000000000017</v>
      </c>
      <c r="K20" s="22">
        <v>76.39</v>
      </c>
      <c r="L20" s="8">
        <f t="shared" si="3"/>
        <v>30.72</v>
      </c>
      <c r="M20" s="1">
        <v>107.11</v>
      </c>
      <c r="N20" s="22">
        <v>50.344667409884799</v>
      </c>
      <c r="O20" s="51"/>
      <c r="P20" s="49">
        <v>1</v>
      </c>
    </row>
    <row r="21" spans="2:16" x14ac:dyDescent="0.35">
      <c r="B21" s="7">
        <v>16</v>
      </c>
      <c r="C21" s="69"/>
      <c r="D21" s="68"/>
      <c r="E21" s="1" t="s">
        <v>4</v>
      </c>
      <c r="F21" s="1">
        <v>207</v>
      </c>
      <c r="G21" s="1">
        <v>62.56</v>
      </c>
      <c r="H21" s="1">
        <v>5.66</v>
      </c>
      <c r="I21" s="26" t="s">
        <v>5</v>
      </c>
      <c r="J21" s="8">
        <f t="shared" si="2"/>
        <v>8.2800000000000011</v>
      </c>
      <c r="K21" s="22">
        <v>76.5</v>
      </c>
      <c r="L21" s="8">
        <f t="shared" si="3"/>
        <v>30.61</v>
      </c>
      <c r="M21" s="1">
        <v>107.11</v>
      </c>
      <c r="N21" s="22">
        <v>50.344667409884799</v>
      </c>
      <c r="O21" s="51">
        <v>1</v>
      </c>
      <c r="P21" s="49"/>
    </row>
    <row r="22" spans="2:16" ht="15" customHeight="1" x14ac:dyDescent="0.35">
      <c r="B22" s="7">
        <v>17</v>
      </c>
      <c r="C22" s="69"/>
      <c r="D22" s="68"/>
      <c r="E22" s="1" t="s">
        <v>4</v>
      </c>
      <c r="F22" s="1">
        <v>208</v>
      </c>
      <c r="G22" s="1">
        <v>65.52</v>
      </c>
      <c r="H22" s="1">
        <v>6.7</v>
      </c>
      <c r="I22" s="26" t="s">
        <v>5</v>
      </c>
      <c r="J22" s="8">
        <f t="shared" si="2"/>
        <v>8.89</v>
      </c>
      <c r="K22" s="22">
        <v>81.11</v>
      </c>
      <c r="L22" s="8">
        <f t="shared" si="3"/>
        <v>31.849999999999994</v>
      </c>
      <c r="M22" s="1">
        <v>112.96</v>
      </c>
      <c r="N22" s="22">
        <v>53.095503530286138</v>
      </c>
      <c r="O22" s="51"/>
      <c r="P22" s="49">
        <v>1</v>
      </c>
    </row>
    <row r="23" spans="2:16" x14ac:dyDescent="0.35">
      <c r="B23" s="7">
        <v>18</v>
      </c>
      <c r="C23" s="69"/>
      <c r="D23" s="68">
        <v>3</v>
      </c>
      <c r="E23" s="1" t="s">
        <v>4</v>
      </c>
      <c r="F23" s="1">
        <v>301</v>
      </c>
      <c r="G23" s="1">
        <v>63.05</v>
      </c>
      <c r="H23" s="1">
        <v>5.84</v>
      </c>
      <c r="I23" s="26" t="s">
        <v>5</v>
      </c>
      <c r="J23" s="8">
        <f>K23-H23-G23</f>
        <v>8.5100000000000051</v>
      </c>
      <c r="K23" s="22">
        <v>77.400000000000006</v>
      </c>
      <c r="L23" s="8">
        <f>M23-K23</f>
        <v>29.709999999999994</v>
      </c>
      <c r="M23" s="1">
        <v>107.11</v>
      </c>
      <c r="N23" s="22">
        <v>50.344667409884799</v>
      </c>
      <c r="O23" s="51"/>
      <c r="P23" s="49">
        <v>1</v>
      </c>
    </row>
    <row r="24" spans="2:16" x14ac:dyDescent="0.35">
      <c r="B24" s="7">
        <v>19</v>
      </c>
      <c r="C24" s="69"/>
      <c r="D24" s="68"/>
      <c r="E24" s="1" t="s">
        <v>4</v>
      </c>
      <c r="F24" s="1">
        <v>302</v>
      </c>
      <c r="G24" s="1">
        <v>62.56</v>
      </c>
      <c r="H24" s="1">
        <v>5.66</v>
      </c>
      <c r="I24" s="26" t="s">
        <v>5</v>
      </c>
      <c r="J24" s="8">
        <f t="shared" ref="J24:J30" si="4">K24-H24-G24</f>
        <v>8.0300000000000011</v>
      </c>
      <c r="K24" s="22">
        <v>76.25</v>
      </c>
      <c r="L24" s="8">
        <f t="shared" ref="L24:L30" si="5">M24-K24</f>
        <v>30.86</v>
      </c>
      <c r="M24" s="1">
        <v>107.11</v>
      </c>
      <c r="N24" s="22">
        <v>50.344667409884799</v>
      </c>
      <c r="O24" s="51"/>
      <c r="P24" s="49">
        <v>1</v>
      </c>
    </row>
    <row r="25" spans="2:16" x14ac:dyDescent="0.35">
      <c r="B25" s="7">
        <v>20</v>
      </c>
      <c r="C25" s="69"/>
      <c r="D25" s="68"/>
      <c r="E25" s="1" t="s">
        <v>4</v>
      </c>
      <c r="F25" s="1">
        <v>303</v>
      </c>
      <c r="G25" s="1">
        <v>62.56</v>
      </c>
      <c r="H25" s="1">
        <v>5.66</v>
      </c>
      <c r="I25" s="26" t="s">
        <v>5</v>
      </c>
      <c r="J25" s="8">
        <f t="shared" si="4"/>
        <v>7.960000000000008</v>
      </c>
      <c r="K25" s="22">
        <v>76.180000000000007</v>
      </c>
      <c r="L25" s="8">
        <f t="shared" si="5"/>
        <v>30.929999999999993</v>
      </c>
      <c r="M25" s="1">
        <v>107.11</v>
      </c>
      <c r="N25" s="22">
        <v>50.344667409884799</v>
      </c>
      <c r="O25" s="51"/>
      <c r="P25" s="49">
        <v>1</v>
      </c>
    </row>
    <row r="26" spans="2:16" x14ac:dyDescent="0.35">
      <c r="B26" s="7">
        <v>21</v>
      </c>
      <c r="C26" s="69"/>
      <c r="D26" s="68"/>
      <c r="E26" s="1" t="s">
        <v>4</v>
      </c>
      <c r="F26" s="1">
        <v>304</v>
      </c>
      <c r="G26" s="1">
        <v>63.05</v>
      </c>
      <c r="H26" s="1">
        <v>5.84</v>
      </c>
      <c r="I26" s="26" t="s">
        <v>5</v>
      </c>
      <c r="J26" s="8">
        <f t="shared" si="4"/>
        <v>8.5100000000000051</v>
      </c>
      <c r="K26" s="22">
        <v>77.400000000000006</v>
      </c>
      <c r="L26" s="8">
        <f t="shared" si="5"/>
        <v>29.709999999999994</v>
      </c>
      <c r="M26" s="1">
        <v>107.11</v>
      </c>
      <c r="N26" s="22">
        <v>50.344667409884799</v>
      </c>
      <c r="O26" s="51"/>
      <c r="P26" s="49">
        <v>1</v>
      </c>
    </row>
    <row r="27" spans="2:16" x14ac:dyDescent="0.35">
      <c r="B27" s="7">
        <v>22</v>
      </c>
      <c r="C27" s="69"/>
      <c r="D27" s="68"/>
      <c r="E27" s="1" t="s">
        <v>4</v>
      </c>
      <c r="F27" s="1">
        <v>305</v>
      </c>
      <c r="G27" s="1">
        <v>65.44</v>
      </c>
      <c r="H27" s="22">
        <v>6.72</v>
      </c>
      <c r="I27" s="26" t="s">
        <v>5</v>
      </c>
      <c r="J27" s="8">
        <f t="shared" si="4"/>
        <v>9.2700000000000102</v>
      </c>
      <c r="K27" s="22">
        <v>81.430000000000007</v>
      </c>
      <c r="L27" s="8">
        <f t="shared" si="5"/>
        <v>31.529999999999987</v>
      </c>
      <c r="M27" s="1">
        <v>112.96</v>
      </c>
      <c r="N27" s="22">
        <v>53.095503530286138</v>
      </c>
      <c r="O27" s="51"/>
      <c r="P27" s="49">
        <v>1</v>
      </c>
    </row>
    <row r="28" spans="2:16" x14ac:dyDescent="0.35">
      <c r="B28" s="7">
        <v>23</v>
      </c>
      <c r="C28" s="69"/>
      <c r="D28" s="68"/>
      <c r="E28" s="1" t="s">
        <v>4</v>
      </c>
      <c r="F28" s="1">
        <v>306</v>
      </c>
      <c r="G28" s="1">
        <v>62.56</v>
      </c>
      <c r="H28" s="1">
        <v>5.66</v>
      </c>
      <c r="I28" s="26" t="s">
        <v>5</v>
      </c>
      <c r="J28" s="8">
        <f t="shared" si="4"/>
        <v>8.1700000000000017</v>
      </c>
      <c r="K28" s="22">
        <v>76.39</v>
      </c>
      <c r="L28" s="8">
        <f t="shared" si="5"/>
        <v>30.72</v>
      </c>
      <c r="M28" s="1">
        <v>107.11</v>
      </c>
      <c r="N28" s="22">
        <v>50.344667409884799</v>
      </c>
      <c r="O28" s="51"/>
      <c r="P28" s="49">
        <v>1</v>
      </c>
    </row>
    <row r="29" spans="2:16" x14ac:dyDescent="0.35">
      <c r="B29" s="7">
        <v>24</v>
      </c>
      <c r="C29" s="69"/>
      <c r="D29" s="68"/>
      <c r="E29" s="1" t="s">
        <v>4</v>
      </c>
      <c r="F29" s="1">
        <v>307</v>
      </c>
      <c r="G29" s="1">
        <v>62.56</v>
      </c>
      <c r="H29" s="1">
        <v>5.66</v>
      </c>
      <c r="I29" s="26" t="s">
        <v>5</v>
      </c>
      <c r="J29" s="8">
        <f t="shared" si="4"/>
        <v>8.2800000000000011</v>
      </c>
      <c r="K29" s="22">
        <v>76.5</v>
      </c>
      <c r="L29" s="8">
        <f t="shared" si="5"/>
        <v>30.61</v>
      </c>
      <c r="M29" s="1">
        <v>107.11</v>
      </c>
      <c r="N29" s="22">
        <v>50.344667409884799</v>
      </c>
      <c r="O29" s="51"/>
      <c r="P29" s="49">
        <v>1</v>
      </c>
    </row>
    <row r="30" spans="2:16" x14ac:dyDescent="0.35">
      <c r="B30" s="7">
        <v>25</v>
      </c>
      <c r="C30" s="69"/>
      <c r="D30" s="68"/>
      <c r="E30" s="1" t="s">
        <v>4</v>
      </c>
      <c r="F30" s="1">
        <v>308</v>
      </c>
      <c r="G30" s="1">
        <v>65.52</v>
      </c>
      <c r="H30" s="1">
        <v>6.7</v>
      </c>
      <c r="I30" s="26" t="s">
        <v>5</v>
      </c>
      <c r="J30" s="8">
        <f t="shared" si="4"/>
        <v>8.89</v>
      </c>
      <c r="K30" s="22">
        <v>81.11</v>
      </c>
      <c r="L30" s="8">
        <f t="shared" si="5"/>
        <v>31.849999999999994</v>
      </c>
      <c r="M30" s="1">
        <v>112.96</v>
      </c>
      <c r="N30" s="22">
        <v>53.095503530286138</v>
      </c>
      <c r="O30" s="49">
        <v>1</v>
      </c>
      <c r="P30" s="49"/>
    </row>
    <row r="31" spans="2:16" x14ac:dyDescent="0.35">
      <c r="B31" s="7">
        <v>26</v>
      </c>
      <c r="C31" s="69"/>
      <c r="D31" s="68">
        <v>4</v>
      </c>
      <c r="E31" s="1" t="s">
        <v>4</v>
      </c>
      <c r="F31" s="1">
        <v>401</v>
      </c>
      <c r="G31" s="1">
        <v>63.05</v>
      </c>
      <c r="H31" s="1">
        <v>5.84</v>
      </c>
      <c r="I31" s="26" t="s">
        <v>5</v>
      </c>
      <c r="J31" s="8">
        <f>K31-H31-G31</f>
        <v>8.5100000000000051</v>
      </c>
      <c r="K31" s="22">
        <v>77.400000000000006</v>
      </c>
      <c r="L31" s="8">
        <f>M31-K31</f>
        <v>29.709999999999994</v>
      </c>
      <c r="M31" s="1">
        <v>107.11</v>
      </c>
      <c r="N31" s="22">
        <v>50.344667409884799</v>
      </c>
      <c r="O31" s="49">
        <v>1</v>
      </c>
      <c r="P31" s="49"/>
    </row>
    <row r="32" spans="2:16" x14ac:dyDescent="0.35">
      <c r="B32" s="7">
        <v>27</v>
      </c>
      <c r="C32" s="69"/>
      <c r="D32" s="68"/>
      <c r="E32" s="1" t="s">
        <v>4</v>
      </c>
      <c r="F32" s="1">
        <v>402</v>
      </c>
      <c r="G32" s="1">
        <v>62.56</v>
      </c>
      <c r="H32" s="1">
        <v>5.66</v>
      </c>
      <c r="I32" s="26" t="s">
        <v>5</v>
      </c>
      <c r="J32" s="8">
        <f t="shared" ref="J32:J38" si="6">K32-H32-G32</f>
        <v>8.0300000000000011</v>
      </c>
      <c r="K32" s="22">
        <v>76.25</v>
      </c>
      <c r="L32" s="8">
        <f t="shared" ref="L32:L38" si="7">M32-K32</f>
        <v>30.86</v>
      </c>
      <c r="M32" s="1">
        <v>107.11</v>
      </c>
      <c r="N32" s="22">
        <v>50.344667409884799</v>
      </c>
      <c r="O32" s="51"/>
      <c r="P32" s="49">
        <v>1</v>
      </c>
    </row>
    <row r="33" spans="2:16" x14ac:dyDescent="0.35">
      <c r="B33" s="7">
        <v>28</v>
      </c>
      <c r="C33" s="69"/>
      <c r="D33" s="68"/>
      <c r="E33" s="1" t="s">
        <v>4</v>
      </c>
      <c r="F33" s="1">
        <v>403</v>
      </c>
      <c r="G33" s="1">
        <v>62.56</v>
      </c>
      <c r="H33" s="1">
        <v>5.66</v>
      </c>
      <c r="I33" s="26" t="s">
        <v>5</v>
      </c>
      <c r="J33" s="8">
        <f t="shared" si="6"/>
        <v>7.960000000000008</v>
      </c>
      <c r="K33" s="22">
        <v>76.180000000000007</v>
      </c>
      <c r="L33" s="8">
        <f t="shared" si="7"/>
        <v>30.929999999999993</v>
      </c>
      <c r="M33" s="1">
        <v>107.11</v>
      </c>
      <c r="N33" s="22">
        <v>50.344667409884799</v>
      </c>
      <c r="O33" s="51"/>
      <c r="P33" s="49">
        <v>1</v>
      </c>
    </row>
    <row r="34" spans="2:16" x14ac:dyDescent="0.35">
      <c r="B34" s="7">
        <v>29</v>
      </c>
      <c r="C34" s="69"/>
      <c r="D34" s="68"/>
      <c r="E34" s="1" t="s">
        <v>4</v>
      </c>
      <c r="F34" s="1">
        <v>404</v>
      </c>
      <c r="G34" s="1">
        <v>63.05</v>
      </c>
      <c r="H34" s="1">
        <v>5.84</v>
      </c>
      <c r="I34" s="26" t="s">
        <v>5</v>
      </c>
      <c r="J34" s="8">
        <f t="shared" si="6"/>
        <v>8.5100000000000051</v>
      </c>
      <c r="K34" s="22">
        <v>77.400000000000006</v>
      </c>
      <c r="L34" s="8">
        <f t="shared" si="7"/>
        <v>29.709999999999994</v>
      </c>
      <c r="M34" s="1">
        <v>107.11</v>
      </c>
      <c r="N34" s="22">
        <v>50.344667409884799</v>
      </c>
      <c r="O34" s="51"/>
      <c r="P34" s="49">
        <v>1</v>
      </c>
    </row>
    <row r="35" spans="2:16" x14ac:dyDescent="0.35">
      <c r="B35" s="7">
        <v>30</v>
      </c>
      <c r="C35" s="69"/>
      <c r="D35" s="68"/>
      <c r="E35" s="1" t="s">
        <v>4</v>
      </c>
      <c r="F35" s="1">
        <v>405</v>
      </c>
      <c r="G35" s="1">
        <v>65.44</v>
      </c>
      <c r="H35" s="22">
        <v>6.72</v>
      </c>
      <c r="I35" s="26" t="s">
        <v>5</v>
      </c>
      <c r="J35" s="8">
        <f t="shared" si="6"/>
        <v>9.2700000000000102</v>
      </c>
      <c r="K35" s="22">
        <v>81.430000000000007</v>
      </c>
      <c r="L35" s="8">
        <f t="shared" si="7"/>
        <v>31.529999999999987</v>
      </c>
      <c r="M35" s="1">
        <v>112.96</v>
      </c>
      <c r="N35" s="22">
        <v>53.095503530286138</v>
      </c>
      <c r="O35" s="51"/>
      <c r="P35" s="49">
        <v>1</v>
      </c>
    </row>
    <row r="36" spans="2:16" x14ac:dyDescent="0.35">
      <c r="B36" s="7">
        <v>31</v>
      </c>
      <c r="C36" s="69"/>
      <c r="D36" s="68"/>
      <c r="E36" s="1" t="s">
        <v>4</v>
      </c>
      <c r="F36" s="1">
        <v>406</v>
      </c>
      <c r="G36" s="1">
        <v>62.56</v>
      </c>
      <c r="H36" s="1">
        <v>5.66</v>
      </c>
      <c r="I36" s="26" t="s">
        <v>5</v>
      </c>
      <c r="J36" s="8">
        <f t="shared" si="6"/>
        <v>8.1700000000000017</v>
      </c>
      <c r="K36" s="22">
        <v>76.39</v>
      </c>
      <c r="L36" s="8">
        <f t="shared" si="7"/>
        <v>30.72</v>
      </c>
      <c r="M36" s="1">
        <v>107.11</v>
      </c>
      <c r="N36" s="22">
        <v>50.344667409884799</v>
      </c>
      <c r="O36" s="51"/>
      <c r="P36" s="49">
        <v>1</v>
      </c>
    </row>
    <row r="37" spans="2:16" x14ac:dyDescent="0.35">
      <c r="B37" s="7">
        <v>32</v>
      </c>
      <c r="C37" s="69"/>
      <c r="D37" s="68"/>
      <c r="E37" s="1" t="s">
        <v>4</v>
      </c>
      <c r="F37" s="1">
        <v>407</v>
      </c>
      <c r="G37" s="1">
        <v>62.56</v>
      </c>
      <c r="H37" s="1">
        <v>5.66</v>
      </c>
      <c r="I37" s="26" t="s">
        <v>5</v>
      </c>
      <c r="J37" s="8">
        <f t="shared" si="6"/>
        <v>8.2800000000000011</v>
      </c>
      <c r="K37" s="22">
        <v>76.5</v>
      </c>
      <c r="L37" s="8">
        <f t="shared" si="7"/>
        <v>30.61</v>
      </c>
      <c r="M37" s="1">
        <v>107.11</v>
      </c>
      <c r="N37" s="22">
        <v>50.344667409884799</v>
      </c>
      <c r="O37" s="51"/>
      <c r="P37" s="49">
        <v>1</v>
      </c>
    </row>
    <row r="38" spans="2:16" x14ac:dyDescent="0.35">
      <c r="B38" s="7">
        <v>33</v>
      </c>
      <c r="C38" s="69"/>
      <c r="D38" s="68"/>
      <c r="E38" s="1" t="s">
        <v>4</v>
      </c>
      <c r="F38" s="1">
        <v>408</v>
      </c>
      <c r="G38" s="1">
        <v>65.52</v>
      </c>
      <c r="H38" s="1">
        <v>6.7</v>
      </c>
      <c r="I38" s="26" t="s">
        <v>5</v>
      </c>
      <c r="J38" s="8">
        <f t="shared" si="6"/>
        <v>8.89</v>
      </c>
      <c r="K38" s="22">
        <v>81.11</v>
      </c>
      <c r="L38" s="8">
        <f t="shared" si="7"/>
        <v>31.849999999999994</v>
      </c>
      <c r="M38" s="1">
        <v>112.96</v>
      </c>
      <c r="N38" s="22">
        <v>53.095503530286138</v>
      </c>
      <c r="O38" s="51"/>
      <c r="P38" s="49">
        <v>1</v>
      </c>
    </row>
    <row r="39" spans="2:16" x14ac:dyDescent="0.35">
      <c r="B39" s="7">
        <v>34</v>
      </c>
      <c r="C39" s="69"/>
      <c r="D39" s="68">
        <v>5</v>
      </c>
      <c r="E39" s="1" t="s">
        <v>4</v>
      </c>
      <c r="F39" s="1">
        <v>501</v>
      </c>
      <c r="G39" s="1">
        <v>63.05</v>
      </c>
      <c r="H39" s="1">
        <v>5.84</v>
      </c>
      <c r="I39" s="26" t="s">
        <v>5</v>
      </c>
      <c r="J39" s="8">
        <f>K39-H39-G39</f>
        <v>8.5100000000000051</v>
      </c>
      <c r="K39" s="22">
        <v>77.400000000000006</v>
      </c>
      <c r="L39" s="8">
        <f>M39-K39</f>
        <v>29.709999999999994</v>
      </c>
      <c r="M39" s="1">
        <v>107.11</v>
      </c>
      <c r="N39" s="22">
        <v>50.344667409884799</v>
      </c>
      <c r="O39" s="51"/>
      <c r="P39" s="49">
        <v>1</v>
      </c>
    </row>
    <row r="40" spans="2:16" x14ac:dyDescent="0.35">
      <c r="B40" s="7">
        <v>35</v>
      </c>
      <c r="C40" s="69"/>
      <c r="D40" s="68"/>
      <c r="E40" s="1" t="s">
        <v>4</v>
      </c>
      <c r="F40" s="1">
        <v>502</v>
      </c>
      <c r="G40" s="1">
        <v>62.56</v>
      </c>
      <c r="H40" s="1">
        <v>5.66</v>
      </c>
      <c r="I40" s="26" t="s">
        <v>5</v>
      </c>
      <c r="J40" s="8">
        <f t="shared" ref="J40:J46" si="8">K40-H40-G40</f>
        <v>8.0300000000000011</v>
      </c>
      <c r="K40" s="22">
        <v>76.25</v>
      </c>
      <c r="L40" s="8">
        <f t="shared" ref="L40:L46" si="9">M40-K40</f>
        <v>30.86</v>
      </c>
      <c r="M40" s="1">
        <v>107.11</v>
      </c>
      <c r="N40" s="22">
        <v>50.344667409884799</v>
      </c>
      <c r="O40" s="51"/>
      <c r="P40" s="49">
        <v>1</v>
      </c>
    </row>
    <row r="41" spans="2:16" x14ac:dyDescent="0.35">
      <c r="B41" s="7">
        <v>36</v>
      </c>
      <c r="C41" s="69"/>
      <c r="D41" s="68"/>
      <c r="E41" s="1" t="s">
        <v>4</v>
      </c>
      <c r="F41" s="1">
        <v>503</v>
      </c>
      <c r="G41" s="1">
        <v>62.56</v>
      </c>
      <c r="H41" s="1">
        <v>5.66</v>
      </c>
      <c r="I41" s="26" t="s">
        <v>5</v>
      </c>
      <c r="J41" s="8">
        <f t="shared" si="8"/>
        <v>7.960000000000008</v>
      </c>
      <c r="K41" s="22">
        <v>76.180000000000007</v>
      </c>
      <c r="L41" s="8">
        <f t="shared" si="9"/>
        <v>30.929999999999993</v>
      </c>
      <c r="M41" s="1">
        <v>107.11</v>
      </c>
      <c r="N41" s="22">
        <v>50.344667409884799</v>
      </c>
      <c r="O41" s="51"/>
      <c r="P41" s="49">
        <v>1</v>
      </c>
    </row>
    <row r="42" spans="2:16" x14ac:dyDescent="0.35">
      <c r="B42" s="7">
        <v>37</v>
      </c>
      <c r="C42" s="69"/>
      <c r="D42" s="68"/>
      <c r="E42" s="1" t="s">
        <v>4</v>
      </c>
      <c r="F42" s="1">
        <v>504</v>
      </c>
      <c r="G42" s="1">
        <v>63.05</v>
      </c>
      <c r="H42" s="1">
        <v>5.84</v>
      </c>
      <c r="I42" s="26" t="s">
        <v>5</v>
      </c>
      <c r="J42" s="8">
        <f t="shared" si="8"/>
        <v>8.5100000000000051</v>
      </c>
      <c r="K42" s="22">
        <v>77.400000000000006</v>
      </c>
      <c r="L42" s="8">
        <f t="shared" si="9"/>
        <v>29.709999999999994</v>
      </c>
      <c r="M42" s="1">
        <v>107.11</v>
      </c>
      <c r="N42" s="22">
        <v>50.344667409884799</v>
      </c>
      <c r="O42" s="51"/>
      <c r="P42" s="49">
        <v>1</v>
      </c>
    </row>
    <row r="43" spans="2:16" x14ac:dyDescent="0.35">
      <c r="B43" s="7">
        <v>38</v>
      </c>
      <c r="C43" s="69"/>
      <c r="D43" s="68"/>
      <c r="E43" s="1" t="s">
        <v>4</v>
      </c>
      <c r="F43" s="1">
        <v>505</v>
      </c>
      <c r="G43" s="1">
        <v>65.44</v>
      </c>
      <c r="H43" s="22">
        <v>6.72</v>
      </c>
      <c r="I43" s="26" t="s">
        <v>5</v>
      </c>
      <c r="J43" s="8">
        <f t="shared" si="8"/>
        <v>9.2700000000000102</v>
      </c>
      <c r="K43" s="22">
        <v>81.430000000000007</v>
      </c>
      <c r="L43" s="8">
        <f t="shared" si="9"/>
        <v>31.529999999999987</v>
      </c>
      <c r="M43" s="1">
        <v>112.96</v>
      </c>
      <c r="N43" s="22">
        <v>53.095503530286138</v>
      </c>
      <c r="O43" s="49">
        <v>1</v>
      </c>
      <c r="P43" s="49"/>
    </row>
    <row r="44" spans="2:16" x14ac:dyDescent="0.35">
      <c r="B44" s="7">
        <v>39</v>
      </c>
      <c r="C44" s="69"/>
      <c r="D44" s="68"/>
      <c r="E44" s="1" t="s">
        <v>4</v>
      </c>
      <c r="F44" s="1">
        <v>506</v>
      </c>
      <c r="G44" s="1">
        <v>62.56</v>
      </c>
      <c r="H44" s="1">
        <v>5.66</v>
      </c>
      <c r="I44" s="26" t="s">
        <v>5</v>
      </c>
      <c r="J44" s="8">
        <f t="shared" si="8"/>
        <v>8.1700000000000017</v>
      </c>
      <c r="K44" s="22">
        <v>76.39</v>
      </c>
      <c r="L44" s="8">
        <f t="shared" si="9"/>
        <v>30.72</v>
      </c>
      <c r="M44" s="1">
        <v>107.11</v>
      </c>
      <c r="N44" s="22">
        <v>50.344667409884799</v>
      </c>
      <c r="O44" s="51"/>
      <c r="P44" s="49">
        <v>1</v>
      </c>
    </row>
    <row r="45" spans="2:16" x14ac:dyDescent="0.35">
      <c r="B45" s="7">
        <v>40</v>
      </c>
      <c r="C45" s="69"/>
      <c r="D45" s="68"/>
      <c r="E45" s="1" t="s">
        <v>4</v>
      </c>
      <c r="F45" s="1">
        <v>507</v>
      </c>
      <c r="G45" s="1">
        <v>62.56</v>
      </c>
      <c r="H45" s="1">
        <v>5.66</v>
      </c>
      <c r="I45" s="26" t="s">
        <v>5</v>
      </c>
      <c r="J45" s="8">
        <f t="shared" si="8"/>
        <v>8.2800000000000011</v>
      </c>
      <c r="K45" s="22">
        <v>76.5</v>
      </c>
      <c r="L45" s="8">
        <f t="shared" si="9"/>
        <v>30.61</v>
      </c>
      <c r="M45" s="1">
        <v>107.11</v>
      </c>
      <c r="N45" s="22">
        <v>50.344667409884799</v>
      </c>
      <c r="O45" s="51"/>
      <c r="P45" s="49">
        <v>1</v>
      </c>
    </row>
    <row r="46" spans="2:16" x14ac:dyDescent="0.35">
      <c r="B46" s="7">
        <v>41</v>
      </c>
      <c r="C46" s="69"/>
      <c r="D46" s="68"/>
      <c r="E46" s="1" t="s">
        <v>4</v>
      </c>
      <c r="F46" s="1">
        <v>508</v>
      </c>
      <c r="G46" s="1">
        <v>65.52</v>
      </c>
      <c r="H46" s="1">
        <v>6.7</v>
      </c>
      <c r="I46" s="26" t="s">
        <v>5</v>
      </c>
      <c r="J46" s="8">
        <f t="shared" si="8"/>
        <v>8.89</v>
      </c>
      <c r="K46" s="22">
        <v>81.11</v>
      </c>
      <c r="L46" s="8">
        <f t="shared" si="9"/>
        <v>31.849999999999994</v>
      </c>
      <c r="M46" s="1">
        <v>112.96</v>
      </c>
      <c r="N46" s="22">
        <v>53.095503530286138</v>
      </c>
      <c r="O46" s="51"/>
      <c r="P46" s="49">
        <v>1</v>
      </c>
    </row>
    <row r="47" spans="2:16" x14ac:dyDescent="0.35">
      <c r="B47" s="7">
        <v>42</v>
      </c>
      <c r="C47" s="69"/>
      <c r="D47" s="68">
        <v>6</v>
      </c>
      <c r="E47" s="1" t="s">
        <v>4</v>
      </c>
      <c r="F47" s="1">
        <v>601</v>
      </c>
      <c r="G47" s="1">
        <v>63.05</v>
      </c>
      <c r="H47" s="1">
        <v>5.84</v>
      </c>
      <c r="I47" s="26" t="s">
        <v>5</v>
      </c>
      <c r="J47" s="8">
        <f>K47-H47-G47</f>
        <v>8.5100000000000051</v>
      </c>
      <c r="K47" s="22">
        <v>77.400000000000006</v>
      </c>
      <c r="L47" s="8">
        <f>M47-K47</f>
        <v>29.709999999999994</v>
      </c>
      <c r="M47" s="1">
        <v>107.11</v>
      </c>
      <c r="N47" s="22">
        <v>50.344667409884799</v>
      </c>
      <c r="O47" s="51"/>
      <c r="P47" s="49">
        <v>1</v>
      </c>
    </row>
    <row r="48" spans="2:16" x14ac:dyDescent="0.35">
      <c r="B48" s="7">
        <v>43</v>
      </c>
      <c r="C48" s="69"/>
      <c r="D48" s="68"/>
      <c r="E48" s="1" t="s">
        <v>4</v>
      </c>
      <c r="F48" s="1">
        <v>602</v>
      </c>
      <c r="G48" s="1">
        <v>62.56</v>
      </c>
      <c r="H48" s="1">
        <v>5.66</v>
      </c>
      <c r="I48" s="26" t="s">
        <v>5</v>
      </c>
      <c r="J48" s="8">
        <f t="shared" ref="J48:J54" si="10">K48-H48-G48</f>
        <v>8.0300000000000011</v>
      </c>
      <c r="K48" s="22">
        <v>76.25</v>
      </c>
      <c r="L48" s="8">
        <f t="shared" ref="L48:L54" si="11">M48-K48</f>
        <v>30.86</v>
      </c>
      <c r="M48" s="1">
        <v>107.11</v>
      </c>
      <c r="N48" s="22">
        <v>50.344667409884799</v>
      </c>
      <c r="O48" s="51"/>
      <c r="P48" s="49">
        <v>1</v>
      </c>
    </row>
    <row r="49" spans="2:16" x14ac:dyDescent="0.35">
      <c r="B49" s="7">
        <v>44</v>
      </c>
      <c r="C49" s="69"/>
      <c r="D49" s="68"/>
      <c r="E49" s="1" t="s">
        <v>4</v>
      </c>
      <c r="F49" s="1">
        <v>603</v>
      </c>
      <c r="G49" s="1">
        <v>62.56</v>
      </c>
      <c r="H49" s="1">
        <v>5.66</v>
      </c>
      <c r="I49" s="26" t="s">
        <v>5</v>
      </c>
      <c r="J49" s="8">
        <f t="shared" si="10"/>
        <v>7.960000000000008</v>
      </c>
      <c r="K49" s="22">
        <v>76.180000000000007</v>
      </c>
      <c r="L49" s="8">
        <f t="shared" si="11"/>
        <v>30.929999999999993</v>
      </c>
      <c r="M49" s="1">
        <v>107.11</v>
      </c>
      <c r="N49" s="22">
        <v>50.344667409884799</v>
      </c>
      <c r="O49" s="51"/>
      <c r="P49" s="49">
        <v>1</v>
      </c>
    </row>
    <row r="50" spans="2:16" x14ac:dyDescent="0.35">
      <c r="B50" s="7">
        <v>45</v>
      </c>
      <c r="C50" s="69"/>
      <c r="D50" s="68"/>
      <c r="E50" s="1" t="s">
        <v>4</v>
      </c>
      <c r="F50" s="1">
        <v>604</v>
      </c>
      <c r="G50" s="1">
        <v>63.05</v>
      </c>
      <c r="H50" s="1">
        <v>5.84</v>
      </c>
      <c r="I50" s="26" t="s">
        <v>5</v>
      </c>
      <c r="J50" s="8">
        <f t="shared" si="10"/>
        <v>8.5100000000000051</v>
      </c>
      <c r="K50" s="22">
        <v>77.400000000000006</v>
      </c>
      <c r="L50" s="8">
        <f t="shared" si="11"/>
        <v>29.709999999999994</v>
      </c>
      <c r="M50" s="1">
        <v>107.11</v>
      </c>
      <c r="N50" s="22">
        <v>50.344667409884799</v>
      </c>
      <c r="O50" s="51"/>
      <c r="P50" s="49">
        <v>1</v>
      </c>
    </row>
    <row r="51" spans="2:16" x14ac:dyDescent="0.35">
      <c r="B51" s="7">
        <v>46</v>
      </c>
      <c r="C51" s="69"/>
      <c r="D51" s="68"/>
      <c r="E51" s="1" t="s">
        <v>4</v>
      </c>
      <c r="F51" s="1">
        <v>605</v>
      </c>
      <c r="G51" s="1">
        <v>65.44</v>
      </c>
      <c r="H51" s="22">
        <v>6.72</v>
      </c>
      <c r="I51" s="26" t="s">
        <v>5</v>
      </c>
      <c r="J51" s="8">
        <f t="shared" si="10"/>
        <v>9.2700000000000102</v>
      </c>
      <c r="K51" s="22">
        <v>81.430000000000007</v>
      </c>
      <c r="L51" s="8">
        <f t="shared" si="11"/>
        <v>31.529999999999987</v>
      </c>
      <c r="M51" s="1">
        <v>112.96</v>
      </c>
      <c r="N51" s="22">
        <v>53.095503530286138</v>
      </c>
      <c r="O51" s="51"/>
      <c r="P51" s="49">
        <v>1</v>
      </c>
    </row>
    <row r="52" spans="2:16" x14ac:dyDescent="0.35">
      <c r="B52" s="7">
        <v>47</v>
      </c>
      <c r="C52" s="69"/>
      <c r="D52" s="68"/>
      <c r="E52" s="1" t="s">
        <v>4</v>
      </c>
      <c r="F52" s="1">
        <v>606</v>
      </c>
      <c r="G52" s="1">
        <v>62.56</v>
      </c>
      <c r="H52" s="1">
        <v>5.66</v>
      </c>
      <c r="I52" s="26" t="s">
        <v>5</v>
      </c>
      <c r="J52" s="8">
        <f t="shared" si="10"/>
        <v>8.1700000000000017</v>
      </c>
      <c r="K52" s="22">
        <v>76.39</v>
      </c>
      <c r="L52" s="8">
        <f t="shared" si="11"/>
        <v>30.72</v>
      </c>
      <c r="M52" s="1">
        <v>107.11</v>
      </c>
      <c r="N52" s="22">
        <v>50.344667409884799</v>
      </c>
      <c r="O52" s="49">
        <v>1</v>
      </c>
      <c r="P52" s="49"/>
    </row>
    <row r="53" spans="2:16" x14ac:dyDescent="0.35">
      <c r="B53" s="7">
        <v>48</v>
      </c>
      <c r="C53" s="69"/>
      <c r="D53" s="68"/>
      <c r="E53" s="1" t="s">
        <v>4</v>
      </c>
      <c r="F53" s="1">
        <v>607</v>
      </c>
      <c r="G53" s="1">
        <v>62.56</v>
      </c>
      <c r="H53" s="1">
        <v>5.66</v>
      </c>
      <c r="I53" s="26" t="s">
        <v>5</v>
      </c>
      <c r="J53" s="8">
        <f t="shared" si="10"/>
        <v>8.2800000000000011</v>
      </c>
      <c r="K53" s="22">
        <v>76.5</v>
      </c>
      <c r="L53" s="8">
        <f t="shared" si="11"/>
        <v>30.61</v>
      </c>
      <c r="M53" s="1">
        <v>107.11</v>
      </c>
      <c r="N53" s="22">
        <v>50.344667409884799</v>
      </c>
      <c r="O53" s="51"/>
      <c r="P53" s="49">
        <v>1</v>
      </c>
    </row>
    <row r="54" spans="2:16" ht="15" thickBot="1" x14ac:dyDescent="0.4">
      <c r="B54" s="7">
        <v>49</v>
      </c>
      <c r="C54" s="70"/>
      <c r="D54" s="68"/>
      <c r="E54" s="1" t="s">
        <v>4</v>
      </c>
      <c r="F54" s="1">
        <v>608</v>
      </c>
      <c r="G54" s="1">
        <v>65.52</v>
      </c>
      <c r="H54" s="1">
        <v>6.7</v>
      </c>
      <c r="I54" s="26" t="s">
        <v>5</v>
      </c>
      <c r="J54" s="8">
        <f t="shared" si="10"/>
        <v>8.89</v>
      </c>
      <c r="K54" s="22">
        <v>81.11</v>
      </c>
      <c r="L54" s="8">
        <f t="shared" si="11"/>
        <v>31.849999999999994</v>
      </c>
      <c r="M54" s="1">
        <v>112.96</v>
      </c>
      <c r="N54" s="22">
        <v>53.095503530286138</v>
      </c>
      <c r="O54" s="51"/>
      <c r="P54" s="49">
        <v>1</v>
      </c>
    </row>
    <row r="55" spans="2:16" ht="15" thickBot="1" x14ac:dyDescent="0.4">
      <c r="B55" s="65" t="s">
        <v>6</v>
      </c>
      <c r="C55" s="66"/>
      <c r="D55" s="66"/>
      <c r="E55" s="67"/>
      <c r="F55" s="27"/>
      <c r="G55" s="12">
        <f>SUM(G6:G54)</f>
        <v>3043.7999999999997</v>
      </c>
      <c r="H55" s="12">
        <f>SUM(H6:H54)</f>
        <v>286.44</v>
      </c>
      <c r="I55" s="10"/>
      <c r="J55" s="11">
        <f>SUM(J6:J14)</f>
        <v>67.620000000000033</v>
      </c>
      <c r="K55" s="12">
        <f t="shared" ref="K55:P55" si="12">SUM(K6:K54)</f>
        <v>3735.96</v>
      </c>
      <c r="L55" s="11">
        <f t="shared" si="12"/>
        <v>1475.5199999999998</v>
      </c>
      <c r="M55" s="11">
        <f t="shared" si="12"/>
        <v>5211.4799999999987</v>
      </c>
      <c r="N55" s="11">
        <f t="shared" si="12"/>
        <v>2449.5540691192873</v>
      </c>
      <c r="O55" s="50">
        <f t="shared" si="12"/>
        <v>13</v>
      </c>
      <c r="P55" s="50">
        <f t="shared" si="12"/>
        <v>41</v>
      </c>
    </row>
    <row r="56" spans="2:16" ht="31.5" customHeight="1" thickBot="1" x14ac:dyDescent="0.4">
      <c r="B56" s="62" t="s">
        <v>56</v>
      </c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4"/>
    </row>
    <row r="57" spans="2:16" x14ac:dyDescent="0.35">
      <c r="B57" s="6" t="s">
        <v>49</v>
      </c>
    </row>
    <row r="58" spans="2:16" x14ac:dyDescent="0.35">
      <c r="B58" s="13" t="s">
        <v>20</v>
      </c>
      <c r="C58" s="14" t="s">
        <v>18</v>
      </c>
    </row>
    <row r="59" spans="2:16" x14ac:dyDescent="0.35">
      <c r="B59" s="13" t="s">
        <v>20</v>
      </c>
      <c r="C59" s="14" t="s">
        <v>19</v>
      </c>
    </row>
    <row r="60" spans="2:16" x14ac:dyDescent="0.35">
      <c r="B60" s="13" t="s">
        <v>20</v>
      </c>
      <c r="C60" s="14" t="s">
        <v>21</v>
      </c>
    </row>
    <row r="61" spans="2:16" x14ac:dyDescent="0.35">
      <c r="B61" s="13" t="s">
        <v>20</v>
      </c>
      <c r="C61" s="14" t="s">
        <v>22</v>
      </c>
    </row>
    <row r="62" spans="2:16" x14ac:dyDescent="0.35">
      <c r="B62" s="13" t="s">
        <v>20</v>
      </c>
      <c r="C62" s="14" t="s">
        <v>23</v>
      </c>
    </row>
    <row r="63" spans="2:16" x14ac:dyDescent="0.35">
      <c r="B63" s="13" t="s">
        <v>20</v>
      </c>
      <c r="C63" s="14" t="s">
        <v>24</v>
      </c>
    </row>
  </sheetData>
  <mergeCells count="26">
    <mergeCell ref="B56:P56"/>
    <mergeCell ref="B55:E55"/>
    <mergeCell ref="D31:D38"/>
    <mergeCell ref="D39:D46"/>
    <mergeCell ref="C6:C54"/>
    <mergeCell ref="E6:F6"/>
    <mergeCell ref="G6:N6"/>
    <mergeCell ref="D47:D54"/>
    <mergeCell ref="D15:D22"/>
    <mergeCell ref="D7:D14"/>
    <mergeCell ref="D23:D30"/>
    <mergeCell ref="B2:P2"/>
    <mergeCell ref="B3:P3"/>
    <mergeCell ref="O4:P4"/>
    <mergeCell ref="B4:B5"/>
    <mergeCell ref="C4:C5"/>
    <mergeCell ref="D4:D5"/>
    <mergeCell ref="E4:E5"/>
    <mergeCell ref="F4:F5"/>
    <mergeCell ref="K4:K5"/>
    <mergeCell ref="H4:H5"/>
    <mergeCell ref="G4:G5"/>
    <mergeCell ref="M4:M5"/>
    <mergeCell ref="L4:L5"/>
    <mergeCell ref="J4:J5"/>
    <mergeCell ref="I4:I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87"/>
  <sheetViews>
    <sheetView showGridLines="0" zoomScale="70" zoomScaleNormal="70" workbookViewId="0">
      <selection activeCell="C6" sqref="C6:C78"/>
    </sheetView>
  </sheetViews>
  <sheetFormatPr defaultRowHeight="14.5" x14ac:dyDescent="0.35"/>
  <cols>
    <col min="6" max="6" width="10.26953125" customWidth="1"/>
    <col min="7" max="7" width="11.453125" bestFit="1" customWidth="1"/>
    <col min="8" max="8" width="9.1796875" bestFit="1" customWidth="1"/>
    <col min="9" max="9" width="14.453125" bestFit="1" customWidth="1"/>
    <col min="10" max="10" width="8.26953125" bestFit="1" customWidth="1"/>
    <col min="11" max="11" width="22.54296875" bestFit="1" customWidth="1"/>
    <col min="12" max="12" width="14.453125" customWidth="1"/>
    <col min="13" max="13" width="12.81640625" bestFit="1" customWidth="1"/>
    <col min="14" max="14" width="9" bestFit="1" customWidth="1"/>
    <col min="16" max="16" width="8.7265625" customWidth="1"/>
  </cols>
  <sheetData>
    <row r="1" spans="2:18" ht="15" thickBot="1" x14ac:dyDescent="0.4"/>
    <row r="2" spans="2:18" ht="18.5" x14ac:dyDescent="0.35">
      <c r="B2" s="84" t="s">
        <v>30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6"/>
    </row>
    <row r="3" spans="2:18" s="16" customFormat="1" ht="81.75" customHeight="1" x14ac:dyDescent="0.35">
      <c r="B3" s="87" t="s">
        <v>31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9"/>
    </row>
    <row r="4" spans="2:18" ht="68.5" customHeight="1" x14ac:dyDescent="0.35">
      <c r="B4" s="79" t="s">
        <v>0</v>
      </c>
      <c r="C4" s="78" t="s">
        <v>1</v>
      </c>
      <c r="D4" s="78" t="s">
        <v>2</v>
      </c>
      <c r="E4" s="78" t="s">
        <v>3</v>
      </c>
      <c r="F4" s="78" t="s">
        <v>7</v>
      </c>
      <c r="G4" s="78" t="s">
        <v>8</v>
      </c>
      <c r="H4" s="78" t="s">
        <v>9</v>
      </c>
      <c r="I4" s="78" t="s">
        <v>10</v>
      </c>
      <c r="J4" s="78" t="s">
        <v>12</v>
      </c>
      <c r="K4" s="78" t="s">
        <v>11</v>
      </c>
      <c r="L4" s="78" t="s">
        <v>13</v>
      </c>
      <c r="M4" s="78" t="s">
        <v>25</v>
      </c>
      <c r="N4" s="78" t="s">
        <v>14</v>
      </c>
      <c r="O4" s="78" t="s">
        <v>15</v>
      </c>
      <c r="P4" s="80"/>
    </row>
    <row r="5" spans="2:18" ht="59" customHeight="1" x14ac:dyDescent="0.35">
      <c r="B5" s="79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28" t="s">
        <v>16</v>
      </c>
      <c r="P5" s="29" t="s">
        <v>17</v>
      </c>
      <c r="R5" s="16"/>
    </row>
    <row r="6" spans="2:18" x14ac:dyDescent="0.35">
      <c r="B6" s="34">
        <v>1</v>
      </c>
      <c r="C6" s="82">
        <v>14</v>
      </c>
      <c r="D6" s="21" t="s">
        <v>47</v>
      </c>
      <c r="E6" s="71" t="s">
        <v>48</v>
      </c>
      <c r="F6" s="72"/>
      <c r="G6" s="73" t="s">
        <v>5</v>
      </c>
      <c r="H6" s="74"/>
      <c r="I6" s="74"/>
      <c r="J6" s="74"/>
      <c r="K6" s="74"/>
      <c r="L6" s="74"/>
      <c r="M6" s="74"/>
      <c r="N6" s="75"/>
      <c r="O6" s="46">
        <v>8</v>
      </c>
      <c r="P6" s="46"/>
      <c r="R6" s="16"/>
    </row>
    <row r="7" spans="2:18" x14ac:dyDescent="0.35">
      <c r="B7" s="23">
        <v>2</v>
      </c>
      <c r="C7" s="82"/>
      <c r="D7" s="81">
        <v>1</v>
      </c>
      <c r="E7" s="1" t="s">
        <v>4</v>
      </c>
      <c r="F7" s="1">
        <v>101</v>
      </c>
      <c r="G7" s="22">
        <v>63.25</v>
      </c>
      <c r="H7" s="22">
        <v>5.65</v>
      </c>
      <c r="I7" s="26" t="s">
        <v>5</v>
      </c>
      <c r="J7" s="31">
        <f>K7-G7-H7</f>
        <v>8.5800000000000036</v>
      </c>
      <c r="K7" s="4">
        <v>77.48</v>
      </c>
      <c r="L7" s="1">
        <f>M7-K7</f>
        <v>28.14</v>
      </c>
      <c r="M7" s="1">
        <v>105.62</v>
      </c>
      <c r="N7" s="22">
        <v>49.6</v>
      </c>
      <c r="O7" s="44">
        <v>1</v>
      </c>
      <c r="P7" s="44"/>
    </row>
    <row r="8" spans="2:18" x14ac:dyDescent="0.35">
      <c r="B8" s="23">
        <v>3</v>
      </c>
      <c r="C8" s="82"/>
      <c r="D8" s="81"/>
      <c r="E8" s="1" t="s">
        <v>4</v>
      </c>
      <c r="F8" s="1">
        <v>102</v>
      </c>
      <c r="G8" s="22">
        <v>62.56</v>
      </c>
      <c r="H8" s="22">
        <v>5.65</v>
      </c>
      <c r="I8" s="26" t="s">
        <v>5</v>
      </c>
      <c r="J8" s="31">
        <f t="shared" ref="J8:J18" si="0">K8-G8-H8</f>
        <v>7.8899999999999917</v>
      </c>
      <c r="K8" s="31">
        <v>76.099999999999994</v>
      </c>
      <c r="L8" s="1">
        <f t="shared" ref="L8:L71" si="1">M8-K8</f>
        <v>29.52000000000001</v>
      </c>
      <c r="M8" s="1">
        <v>105.62</v>
      </c>
      <c r="N8" s="22">
        <v>49.6</v>
      </c>
      <c r="O8" s="44">
        <v>1</v>
      </c>
      <c r="P8" s="44"/>
    </row>
    <row r="9" spans="2:18" x14ac:dyDescent="0.35">
      <c r="B9" s="23">
        <v>4</v>
      </c>
      <c r="C9" s="82"/>
      <c r="D9" s="81"/>
      <c r="E9" s="1" t="s">
        <v>4</v>
      </c>
      <c r="F9" s="1">
        <v>103</v>
      </c>
      <c r="G9" s="22">
        <v>62.72</v>
      </c>
      <c r="H9" s="22">
        <v>5.65</v>
      </c>
      <c r="I9" s="26" t="s">
        <v>5</v>
      </c>
      <c r="J9" s="31">
        <f t="shared" si="0"/>
        <v>7.85</v>
      </c>
      <c r="K9" s="4">
        <v>76.22</v>
      </c>
      <c r="L9" s="1">
        <f t="shared" si="1"/>
        <v>29.400000000000006</v>
      </c>
      <c r="M9" s="1">
        <v>105.62</v>
      </c>
      <c r="N9" s="22">
        <v>49.6</v>
      </c>
      <c r="O9" s="44">
        <v>1</v>
      </c>
      <c r="P9" s="44"/>
    </row>
    <row r="10" spans="2:18" x14ac:dyDescent="0.35">
      <c r="B10" s="23">
        <v>5</v>
      </c>
      <c r="C10" s="82"/>
      <c r="D10" s="81"/>
      <c r="E10" s="1" t="s">
        <v>4</v>
      </c>
      <c r="F10" s="1">
        <v>104</v>
      </c>
      <c r="G10" s="22">
        <v>62.6</v>
      </c>
      <c r="H10" s="22">
        <v>5.65</v>
      </c>
      <c r="I10" s="26" t="s">
        <v>5</v>
      </c>
      <c r="J10" s="31">
        <f t="shared" si="0"/>
        <v>7.930000000000005</v>
      </c>
      <c r="K10" s="4">
        <v>76.180000000000007</v>
      </c>
      <c r="L10" s="1">
        <f t="shared" si="1"/>
        <v>29.439999999999998</v>
      </c>
      <c r="M10" s="1">
        <v>105.62</v>
      </c>
      <c r="N10" s="22">
        <v>49.6</v>
      </c>
      <c r="O10" s="45"/>
      <c r="P10" s="44">
        <v>1</v>
      </c>
    </row>
    <row r="11" spans="2:18" x14ac:dyDescent="0.35">
      <c r="B11" s="23">
        <v>6</v>
      </c>
      <c r="C11" s="82"/>
      <c r="D11" s="81"/>
      <c r="E11" s="1" t="s">
        <v>4</v>
      </c>
      <c r="F11" s="1">
        <v>105</v>
      </c>
      <c r="G11" s="22">
        <v>62.72</v>
      </c>
      <c r="H11" s="22">
        <v>5.65</v>
      </c>
      <c r="I11" s="26" t="s">
        <v>5</v>
      </c>
      <c r="J11" s="31">
        <f t="shared" si="0"/>
        <v>7.85</v>
      </c>
      <c r="K11" s="4">
        <v>76.22</v>
      </c>
      <c r="L11" s="22">
        <f t="shared" si="1"/>
        <v>29.400000000000006</v>
      </c>
      <c r="M11" s="1">
        <v>105.62</v>
      </c>
      <c r="N11" s="22">
        <v>49.6</v>
      </c>
      <c r="O11" s="45"/>
      <c r="P11" s="44">
        <v>1</v>
      </c>
    </row>
    <row r="12" spans="2:18" x14ac:dyDescent="0.35">
      <c r="B12" s="23">
        <v>7</v>
      </c>
      <c r="C12" s="82"/>
      <c r="D12" s="81"/>
      <c r="E12" s="1" t="s">
        <v>4</v>
      </c>
      <c r="F12" s="1">
        <v>106</v>
      </c>
      <c r="G12" s="22">
        <v>63.09</v>
      </c>
      <c r="H12" s="22">
        <v>5.65</v>
      </c>
      <c r="I12" s="26" t="s">
        <v>5</v>
      </c>
      <c r="J12" s="31">
        <f t="shared" si="0"/>
        <v>8.5899999999999945</v>
      </c>
      <c r="K12" s="4">
        <v>77.33</v>
      </c>
      <c r="L12" s="22">
        <f t="shared" si="1"/>
        <v>28.290000000000006</v>
      </c>
      <c r="M12" s="1">
        <v>105.62</v>
      </c>
      <c r="N12" s="22">
        <v>49.6</v>
      </c>
      <c r="O12" s="45"/>
      <c r="P12" s="44">
        <v>1</v>
      </c>
    </row>
    <row r="13" spans="2:18" x14ac:dyDescent="0.35">
      <c r="B13" s="23">
        <v>8</v>
      </c>
      <c r="C13" s="82"/>
      <c r="D13" s="81"/>
      <c r="E13" s="1" t="s">
        <v>4</v>
      </c>
      <c r="F13" s="1">
        <v>107</v>
      </c>
      <c r="G13" s="22">
        <v>63.25</v>
      </c>
      <c r="H13" s="22">
        <v>5.65</v>
      </c>
      <c r="I13" s="26" t="s">
        <v>5</v>
      </c>
      <c r="J13" s="31">
        <f t="shared" si="0"/>
        <v>8.4299999999999979</v>
      </c>
      <c r="K13" s="4">
        <v>77.33</v>
      </c>
      <c r="L13" s="22">
        <f t="shared" si="1"/>
        <v>28.290000000000006</v>
      </c>
      <c r="M13" s="1">
        <v>105.62</v>
      </c>
      <c r="N13" s="22">
        <v>49.6</v>
      </c>
      <c r="O13" s="45"/>
      <c r="P13" s="44">
        <v>1</v>
      </c>
    </row>
    <row r="14" spans="2:18" x14ac:dyDescent="0.35">
      <c r="B14" s="23">
        <v>9</v>
      </c>
      <c r="C14" s="82"/>
      <c r="D14" s="81"/>
      <c r="E14" s="1" t="s">
        <v>4</v>
      </c>
      <c r="F14" s="1">
        <v>108</v>
      </c>
      <c r="G14" s="22">
        <v>64.17</v>
      </c>
      <c r="H14" s="22">
        <v>5.65</v>
      </c>
      <c r="I14" s="26" t="s">
        <v>5</v>
      </c>
      <c r="J14" s="31">
        <f t="shared" si="0"/>
        <v>8.4199999999999928</v>
      </c>
      <c r="K14" s="4">
        <v>78.239999999999995</v>
      </c>
      <c r="L14" s="22">
        <f t="shared" si="1"/>
        <v>29.800000000000011</v>
      </c>
      <c r="M14" s="1">
        <v>108.04</v>
      </c>
      <c r="N14" s="1">
        <v>50.81</v>
      </c>
      <c r="O14" s="45"/>
      <c r="P14" s="44">
        <v>1</v>
      </c>
    </row>
    <row r="15" spans="2:18" x14ac:dyDescent="0.35">
      <c r="B15" s="23">
        <v>10</v>
      </c>
      <c r="C15" s="82"/>
      <c r="D15" s="81"/>
      <c r="E15" s="1" t="s">
        <v>4</v>
      </c>
      <c r="F15" s="1">
        <v>109</v>
      </c>
      <c r="G15" s="22">
        <v>62.68</v>
      </c>
      <c r="H15" s="22">
        <v>5.65</v>
      </c>
      <c r="I15" s="26" t="s">
        <v>5</v>
      </c>
      <c r="J15" s="31">
        <f t="shared" si="0"/>
        <v>8.0499999999999954</v>
      </c>
      <c r="K15" s="4">
        <v>76.38</v>
      </c>
      <c r="L15" s="1">
        <f t="shared" si="1"/>
        <v>29.240000000000009</v>
      </c>
      <c r="M15" s="1">
        <v>105.62</v>
      </c>
      <c r="N15" s="22">
        <v>49.6</v>
      </c>
      <c r="O15" s="44">
        <v>1</v>
      </c>
      <c r="P15" s="44"/>
    </row>
    <row r="16" spans="2:18" x14ac:dyDescent="0.35">
      <c r="B16" s="23">
        <v>11</v>
      </c>
      <c r="C16" s="82"/>
      <c r="D16" s="81"/>
      <c r="E16" s="1" t="s">
        <v>4</v>
      </c>
      <c r="F16" s="1">
        <v>110</v>
      </c>
      <c r="G16" s="22">
        <v>62.72</v>
      </c>
      <c r="H16" s="22">
        <v>5.65</v>
      </c>
      <c r="I16" s="26" t="s">
        <v>5</v>
      </c>
      <c r="J16" s="31">
        <f t="shared" si="0"/>
        <v>8.0300000000000065</v>
      </c>
      <c r="K16" s="31">
        <v>76.400000000000006</v>
      </c>
      <c r="L16" s="1">
        <f t="shared" si="1"/>
        <v>29.22</v>
      </c>
      <c r="M16" s="1">
        <v>105.62</v>
      </c>
      <c r="N16" s="22">
        <v>49.6</v>
      </c>
      <c r="O16" s="44"/>
      <c r="P16" s="44">
        <v>1</v>
      </c>
    </row>
    <row r="17" spans="2:16" x14ac:dyDescent="0.35">
      <c r="B17" s="23">
        <v>12</v>
      </c>
      <c r="C17" s="82"/>
      <c r="D17" s="81"/>
      <c r="E17" s="1" t="s">
        <v>4</v>
      </c>
      <c r="F17" s="1">
        <v>111</v>
      </c>
      <c r="G17" s="22">
        <v>64.38</v>
      </c>
      <c r="H17" s="22">
        <v>5.65</v>
      </c>
      <c r="I17" s="26" t="s">
        <v>5</v>
      </c>
      <c r="J17" s="31">
        <f t="shared" si="0"/>
        <v>8.0600000000000076</v>
      </c>
      <c r="K17" s="4">
        <v>78.09</v>
      </c>
      <c r="L17" s="1">
        <f t="shared" si="1"/>
        <v>29.950000000000003</v>
      </c>
      <c r="M17" s="1">
        <v>108.04</v>
      </c>
      <c r="N17" s="1">
        <v>50.81</v>
      </c>
      <c r="O17" s="45"/>
      <c r="P17" s="44">
        <v>1</v>
      </c>
    </row>
    <row r="18" spans="2:16" x14ac:dyDescent="0.35">
      <c r="B18" s="23">
        <v>13</v>
      </c>
      <c r="C18" s="82"/>
      <c r="D18" s="81"/>
      <c r="E18" s="1" t="s">
        <v>4</v>
      </c>
      <c r="F18" s="15">
        <v>112</v>
      </c>
      <c r="G18" s="22">
        <v>63.25</v>
      </c>
      <c r="H18" s="22">
        <v>5.65</v>
      </c>
      <c r="I18" s="26" t="s">
        <v>5</v>
      </c>
      <c r="J18" s="31">
        <f t="shared" si="0"/>
        <v>8.4299999999999979</v>
      </c>
      <c r="K18" s="4">
        <v>77.33</v>
      </c>
      <c r="L18" s="1">
        <f t="shared" si="1"/>
        <v>28.290000000000006</v>
      </c>
      <c r="M18" s="1">
        <v>105.62</v>
      </c>
      <c r="N18" s="22">
        <v>49.6</v>
      </c>
      <c r="O18" s="45"/>
      <c r="P18" s="44">
        <v>1</v>
      </c>
    </row>
    <row r="19" spans="2:16" x14ac:dyDescent="0.35">
      <c r="B19" s="23">
        <v>14</v>
      </c>
      <c r="C19" s="82"/>
      <c r="D19" s="81">
        <v>2</v>
      </c>
      <c r="E19" s="1" t="s">
        <v>4</v>
      </c>
      <c r="F19" s="1">
        <v>101</v>
      </c>
      <c r="G19" s="22">
        <v>63.25</v>
      </c>
      <c r="H19" s="22">
        <v>5.65</v>
      </c>
      <c r="I19" s="26" t="s">
        <v>5</v>
      </c>
      <c r="J19" s="31">
        <f>K19-G19-H19</f>
        <v>8.5800000000000036</v>
      </c>
      <c r="K19" s="4">
        <v>77.48</v>
      </c>
      <c r="L19" s="1">
        <f>M19-K19</f>
        <v>28.14</v>
      </c>
      <c r="M19" s="1">
        <v>105.62</v>
      </c>
      <c r="N19" s="22">
        <v>49.6</v>
      </c>
      <c r="O19" s="45"/>
      <c r="P19" s="44">
        <v>1</v>
      </c>
    </row>
    <row r="20" spans="2:16" x14ac:dyDescent="0.35">
      <c r="B20" s="23">
        <v>15</v>
      </c>
      <c r="C20" s="82"/>
      <c r="D20" s="81"/>
      <c r="E20" s="1" t="s">
        <v>4</v>
      </c>
      <c r="F20" s="1">
        <v>102</v>
      </c>
      <c r="G20" s="22">
        <v>62.56</v>
      </c>
      <c r="H20" s="22">
        <v>5.65</v>
      </c>
      <c r="I20" s="26" t="s">
        <v>5</v>
      </c>
      <c r="J20" s="31">
        <f t="shared" ref="J20:J30" si="2">K20-G20-H20</f>
        <v>7.8899999999999917</v>
      </c>
      <c r="K20" s="31">
        <v>76.099999999999994</v>
      </c>
      <c r="L20" s="1">
        <f t="shared" si="1"/>
        <v>29.52000000000001</v>
      </c>
      <c r="M20" s="1">
        <v>105.62</v>
      </c>
      <c r="N20" s="22">
        <v>49.6</v>
      </c>
      <c r="O20" s="45"/>
      <c r="P20" s="44">
        <v>1</v>
      </c>
    </row>
    <row r="21" spans="2:16" x14ac:dyDescent="0.35">
      <c r="B21" s="23">
        <v>16</v>
      </c>
      <c r="C21" s="82"/>
      <c r="D21" s="81"/>
      <c r="E21" s="1" t="s">
        <v>4</v>
      </c>
      <c r="F21" s="1">
        <v>103</v>
      </c>
      <c r="G21" s="22">
        <v>62.72</v>
      </c>
      <c r="H21" s="22">
        <v>5.65</v>
      </c>
      <c r="I21" s="26" t="s">
        <v>5</v>
      </c>
      <c r="J21" s="31">
        <f t="shared" si="2"/>
        <v>7.85</v>
      </c>
      <c r="K21" s="4">
        <v>76.22</v>
      </c>
      <c r="L21" s="1">
        <f t="shared" si="1"/>
        <v>29.400000000000006</v>
      </c>
      <c r="M21" s="1">
        <v>105.62</v>
      </c>
      <c r="N21" s="22">
        <v>49.6</v>
      </c>
      <c r="O21" s="45">
        <v>1</v>
      </c>
      <c r="P21" s="44"/>
    </row>
    <row r="22" spans="2:16" x14ac:dyDescent="0.35">
      <c r="B22" s="23">
        <v>17</v>
      </c>
      <c r="C22" s="82"/>
      <c r="D22" s="81"/>
      <c r="E22" s="1" t="s">
        <v>4</v>
      </c>
      <c r="F22" s="1">
        <v>104</v>
      </c>
      <c r="G22" s="22">
        <v>62.6</v>
      </c>
      <c r="H22" s="22">
        <v>5.65</v>
      </c>
      <c r="I22" s="26" t="s">
        <v>5</v>
      </c>
      <c r="J22" s="31">
        <f t="shared" si="2"/>
        <v>7.930000000000005</v>
      </c>
      <c r="K22" s="4">
        <v>76.180000000000007</v>
      </c>
      <c r="L22" s="1">
        <f t="shared" si="1"/>
        <v>29.439999999999998</v>
      </c>
      <c r="M22" s="1">
        <v>105.62</v>
      </c>
      <c r="N22" s="22">
        <v>49.6</v>
      </c>
      <c r="O22" s="45"/>
      <c r="P22" s="44">
        <v>1</v>
      </c>
    </row>
    <row r="23" spans="2:16" x14ac:dyDescent="0.35">
      <c r="B23" s="23">
        <v>18</v>
      </c>
      <c r="C23" s="82"/>
      <c r="D23" s="81"/>
      <c r="E23" s="1" t="s">
        <v>4</v>
      </c>
      <c r="F23" s="1">
        <v>105</v>
      </c>
      <c r="G23" s="22">
        <v>62.72</v>
      </c>
      <c r="H23" s="22">
        <v>5.65</v>
      </c>
      <c r="I23" s="26" t="s">
        <v>5</v>
      </c>
      <c r="J23" s="31">
        <f t="shared" si="2"/>
        <v>7.85</v>
      </c>
      <c r="K23" s="4">
        <v>76.22</v>
      </c>
      <c r="L23" s="22">
        <f t="shared" si="1"/>
        <v>29.400000000000006</v>
      </c>
      <c r="M23" s="1">
        <v>105.62</v>
      </c>
      <c r="N23" s="22">
        <v>49.6</v>
      </c>
      <c r="O23" s="45"/>
      <c r="P23" s="44">
        <v>1</v>
      </c>
    </row>
    <row r="24" spans="2:16" x14ac:dyDescent="0.35">
      <c r="B24" s="23">
        <v>19</v>
      </c>
      <c r="C24" s="82"/>
      <c r="D24" s="81"/>
      <c r="E24" s="1" t="s">
        <v>4</v>
      </c>
      <c r="F24" s="1">
        <v>106</v>
      </c>
      <c r="G24" s="22">
        <v>63.09</v>
      </c>
      <c r="H24" s="22">
        <v>5.65</v>
      </c>
      <c r="I24" s="26" t="s">
        <v>5</v>
      </c>
      <c r="J24" s="31">
        <f t="shared" si="2"/>
        <v>8.5899999999999945</v>
      </c>
      <c r="K24" s="4">
        <v>77.33</v>
      </c>
      <c r="L24" s="22">
        <f t="shared" si="1"/>
        <v>28.290000000000006</v>
      </c>
      <c r="M24" s="1">
        <v>105.62</v>
      </c>
      <c r="N24" s="22">
        <v>49.6</v>
      </c>
      <c r="O24" s="45"/>
      <c r="P24" s="44">
        <v>1</v>
      </c>
    </row>
    <row r="25" spans="2:16" x14ac:dyDescent="0.35">
      <c r="B25" s="23">
        <v>20</v>
      </c>
      <c r="C25" s="82"/>
      <c r="D25" s="81"/>
      <c r="E25" s="1" t="s">
        <v>4</v>
      </c>
      <c r="F25" s="1">
        <v>107</v>
      </c>
      <c r="G25" s="22">
        <v>63.25</v>
      </c>
      <c r="H25" s="22">
        <v>5.65</v>
      </c>
      <c r="I25" s="26" t="s">
        <v>5</v>
      </c>
      <c r="J25" s="31">
        <f t="shared" si="2"/>
        <v>8.4299999999999979</v>
      </c>
      <c r="K25" s="4">
        <v>77.33</v>
      </c>
      <c r="L25" s="22">
        <f t="shared" si="1"/>
        <v>28.290000000000006</v>
      </c>
      <c r="M25" s="1">
        <v>105.62</v>
      </c>
      <c r="N25" s="22">
        <v>49.6</v>
      </c>
      <c r="O25" s="45"/>
      <c r="P25" s="44">
        <v>1</v>
      </c>
    </row>
    <row r="26" spans="2:16" x14ac:dyDescent="0.35">
      <c r="B26" s="23">
        <v>21</v>
      </c>
      <c r="C26" s="82"/>
      <c r="D26" s="81"/>
      <c r="E26" s="1" t="s">
        <v>4</v>
      </c>
      <c r="F26" s="1">
        <v>108</v>
      </c>
      <c r="G26" s="22">
        <v>64.17</v>
      </c>
      <c r="H26" s="22">
        <v>5.65</v>
      </c>
      <c r="I26" s="26" t="s">
        <v>5</v>
      </c>
      <c r="J26" s="31">
        <f t="shared" si="2"/>
        <v>8.4199999999999928</v>
      </c>
      <c r="K26" s="4">
        <v>78.239999999999995</v>
      </c>
      <c r="L26" s="22">
        <f t="shared" si="1"/>
        <v>29.800000000000011</v>
      </c>
      <c r="M26" s="1">
        <v>108.04</v>
      </c>
      <c r="N26" s="1">
        <v>50.81</v>
      </c>
      <c r="O26" s="45"/>
      <c r="P26" s="44">
        <v>1</v>
      </c>
    </row>
    <row r="27" spans="2:16" x14ac:dyDescent="0.35">
      <c r="B27" s="23">
        <v>22</v>
      </c>
      <c r="C27" s="82"/>
      <c r="D27" s="81"/>
      <c r="E27" s="1" t="s">
        <v>4</v>
      </c>
      <c r="F27" s="1">
        <v>109</v>
      </c>
      <c r="G27" s="22">
        <v>62.68</v>
      </c>
      <c r="H27" s="22">
        <v>5.65</v>
      </c>
      <c r="I27" s="26" t="s">
        <v>5</v>
      </c>
      <c r="J27" s="31">
        <f t="shared" si="2"/>
        <v>8.0499999999999954</v>
      </c>
      <c r="K27" s="4">
        <v>76.38</v>
      </c>
      <c r="L27" s="1">
        <f t="shared" si="1"/>
        <v>29.240000000000009</v>
      </c>
      <c r="M27" s="1">
        <v>105.62</v>
      </c>
      <c r="N27" s="22">
        <v>49.6</v>
      </c>
      <c r="O27" s="44"/>
      <c r="P27" s="44">
        <v>1</v>
      </c>
    </row>
    <row r="28" spans="2:16" x14ac:dyDescent="0.35">
      <c r="B28" s="23">
        <v>23</v>
      </c>
      <c r="C28" s="82"/>
      <c r="D28" s="81"/>
      <c r="E28" s="1" t="s">
        <v>4</v>
      </c>
      <c r="F28" s="1">
        <v>110</v>
      </c>
      <c r="G28" s="22">
        <v>62.72</v>
      </c>
      <c r="H28" s="22">
        <v>5.65</v>
      </c>
      <c r="I28" s="26" t="s">
        <v>5</v>
      </c>
      <c r="J28" s="31">
        <f t="shared" si="2"/>
        <v>8.0300000000000065</v>
      </c>
      <c r="K28" s="31">
        <v>76.400000000000006</v>
      </c>
      <c r="L28" s="1">
        <f t="shared" si="1"/>
        <v>29.22</v>
      </c>
      <c r="M28" s="1">
        <v>105.62</v>
      </c>
      <c r="N28" s="22">
        <v>49.6</v>
      </c>
      <c r="O28" s="44">
        <v>1</v>
      </c>
      <c r="P28" s="44"/>
    </row>
    <row r="29" spans="2:16" x14ac:dyDescent="0.35">
      <c r="B29" s="23">
        <v>24</v>
      </c>
      <c r="C29" s="82"/>
      <c r="D29" s="81"/>
      <c r="E29" s="1" t="s">
        <v>4</v>
      </c>
      <c r="F29" s="1">
        <v>111</v>
      </c>
      <c r="G29" s="22">
        <v>64.38</v>
      </c>
      <c r="H29" s="22">
        <v>5.65</v>
      </c>
      <c r="I29" s="26" t="s">
        <v>5</v>
      </c>
      <c r="J29" s="31">
        <f t="shared" si="2"/>
        <v>8.0600000000000076</v>
      </c>
      <c r="K29" s="4">
        <v>78.09</v>
      </c>
      <c r="L29" s="1">
        <f t="shared" si="1"/>
        <v>29.950000000000003</v>
      </c>
      <c r="M29" s="1">
        <v>108.04</v>
      </c>
      <c r="N29" s="1">
        <v>50.81</v>
      </c>
      <c r="O29" s="44">
        <v>1</v>
      </c>
      <c r="P29" s="44"/>
    </row>
    <row r="30" spans="2:16" x14ac:dyDescent="0.35">
      <c r="B30" s="23">
        <v>25</v>
      </c>
      <c r="C30" s="82"/>
      <c r="D30" s="81"/>
      <c r="E30" s="1" t="s">
        <v>4</v>
      </c>
      <c r="F30" s="15">
        <v>112</v>
      </c>
      <c r="G30" s="22">
        <v>63.25</v>
      </c>
      <c r="H30" s="22">
        <v>5.65</v>
      </c>
      <c r="I30" s="26" t="s">
        <v>5</v>
      </c>
      <c r="J30" s="31">
        <f t="shared" si="2"/>
        <v>8.4299999999999979</v>
      </c>
      <c r="K30" s="4">
        <v>77.33</v>
      </c>
      <c r="L30" s="1">
        <f t="shared" si="1"/>
        <v>28.290000000000006</v>
      </c>
      <c r="M30" s="1">
        <v>105.62</v>
      </c>
      <c r="N30" s="22">
        <v>49.6</v>
      </c>
      <c r="O30" s="45"/>
      <c r="P30" s="44">
        <v>1</v>
      </c>
    </row>
    <row r="31" spans="2:16" x14ac:dyDescent="0.35">
      <c r="B31" s="23">
        <v>26</v>
      </c>
      <c r="C31" s="82"/>
      <c r="D31" s="81">
        <v>3</v>
      </c>
      <c r="E31" s="1" t="s">
        <v>4</v>
      </c>
      <c r="F31" s="1">
        <v>101</v>
      </c>
      <c r="G31" s="22">
        <v>63.25</v>
      </c>
      <c r="H31" s="22">
        <v>5.65</v>
      </c>
      <c r="I31" s="26" t="s">
        <v>5</v>
      </c>
      <c r="J31" s="31">
        <f>K31-G31-H31</f>
        <v>8.5800000000000036</v>
      </c>
      <c r="K31" s="4">
        <v>77.48</v>
      </c>
      <c r="L31" s="1">
        <f>M31-K31</f>
        <v>28.14</v>
      </c>
      <c r="M31" s="1">
        <v>105.62</v>
      </c>
      <c r="N31" s="22">
        <v>49.6</v>
      </c>
      <c r="O31" s="45"/>
      <c r="P31" s="44">
        <v>1</v>
      </c>
    </row>
    <row r="32" spans="2:16" x14ac:dyDescent="0.35">
      <c r="B32" s="23">
        <v>27</v>
      </c>
      <c r="C32" s="82"/>
      <c r="D32" s="81"/>
      <c r="E32" s="1" t="s">
        <v>4</v>
      </c>
      <c r="F32" s="1">
        <v>102</v>
      </c>
      <c r="G32" s="22">
        <v>62.56</v>
      </c>
      <c r="H32" s="22">
        <v>5.65</v>
      </c>
      <c r="I32" s="26" t="s">
        <v>5</v>
      </c>
      <c r="J32" s="31">
        <f t="shared" ref="J32:J42" si="3">K32-G32-H32</f>
        <v>7.8899999999999917</v>
      </c>
      <c r="K32" s="31">
        <v>76.099999999999994</v>
      </c>
      <c r="L32" s="1">
        <f t="shared" si="1"/>
        <v>29.52000000000001</v>
      </c>
      <c r="M32" s="1">
        <v>105.62</v>
      </c>
      <c r="N32" s="22">
        <v>49.6</v>
      </c>
      <c r="O32" s="45"/>
      <c r="P32" s="44">
        <v>1</v>
      </c>
    </row>
    <row r="33" spans="2:16" x14ac:dyDescent="0.35">
      <c r="B33" s="23">
        <v>28</v>
      </c>
      <c r="C33" s="82"/>
      <c r="D33" s="81"/>
      <c r="E33" s="1" t="s">
        <v>4</v>
      </c>
      <c r="F33" s="1">
        <v>103</v>
      </c>
      <c r="G33" s="22">
        <v>62.72</v>
      </c>
      <c r="H33" s="22">
        <v>5.65</v>
      </c>
      <c r="I33" s="26" t="s">
        <v>5</v>
      </c>
      <c r="J33" s="31">
        <f t="shared" si="3"/>
        <v>7.85</v>
      </c>
      <c r="K33" s="4">
        <v>76.22</v>
      </c>
      <c r="L33" s="1">
        <f t="shared" si="1"/>
        <v>29.400000000000006</v>
      </c>
      <c r="M33" s="1">
        <v>105.62</v>
      </c>
      <c r="N33" s="22">
        <v>49.6</v>
      </c>
      <c r="O33" s="45"/>
      <c r="P33" s="44">
        <v>1</v>
      </c>
    </row>
    <row r="34" spans="2:16" x14ac:dyDescent="0.35">
      <c r="B34" s="23">
        <v>29</v>
      </c>
      <c r="C34" s="82"/>
      <c r="D34" s="81"/>
      <c r="E34" s="1" t="s">
        <v>4</v>
      </c>
      <c r="F34" s="1">
        <v>104</v>
      </c>
      <c r="G34" s="22">
        <v>62.6</v>
      </c>
      <c r="H34" s="22">
        <v>5.65</v>
      </c>
      <c r="I34" s="26" t="s">
        <v>5</v>
      </c>
      <c r="J34" s="31">
        <f t="shared" si="3"/>
        <v>7.930000000000005</v>
      </c>
      <c r="K34" s="4">
        <v>76.180000000000007</v>
      </c>
      <c r="L34" s="1">
        <f t="shared" si="1"/>
        <v>29.439999999999998</v>
      </c>
      <c r="M34" s="1">
        <v>105.62</v>
      </c>
      <c r="N34" s="22">
        <v>49.6</v>
      </c>
      <c r="O34" s="45"/>
      <c r="P34" s="44">
        <v>1</v>
      </c>
    </row>
    <row r="35" spans="2:16" x14ac:dyDescent="0.35">
      <c r="B35" s="23">
        <v>30</v>
      </c>
      <c r="C35" s="82"/>
      <c r="D35" s="81"/>
      <c r="E35" s="1" t="s">
        <v>4</v>
      </c>
      <c r="F35" s="1">
        <v>105</v>
      </c>
      <c r="G35" s="22">
        <v>62.72</v>
      </c>
      <c r="H35" s="22">
        <v>5.65</v>
      </c>
      <c r="I35" s="26" t="s">
        <v>5</v>
      </c>
      <c r="J35" s="31">
        <f t="shared" si="3"/>
        <v>7.85</v>
      </c>
      <c r="K35" s="4">
        <v>76.22</v>
      </c>
      <c r="L35" s="22">
        <f t="shared" si="1"/>
        <v>29.400000000000006</v>
      </c>
      <c r="M35" s="1">
        <v>105.62</v>
      </c>
      <c r="N35" s="22">
        <v>49.6</v>
      </c>
      <c r="O35" s="45"/>
      <c r="P35" s="44">
        <v>1</v>
      </c>
    </row>
    <row r="36" spans="2:16" x14ac:dyDescent="0.35">
      <c r="B36" s="23">
        <v>31</v>
      </c>
      <c r="C36" s="82"/>
      <c r="D36" s="81"/>
      <c r="E36" s="1" t="s">
        <v>4</v>
      </c>
      <c r="F36" s="1">
        <v>106</v>
      </c>
      <c r="G36" s="22">
        <v>63.09</v>
      </c>
      <c r="H36" s="22">
        <v>5.65</v>
      </c>
      <c r="I36" s="26" t="s">
        <v>5</v>
      </c>
      <c r="J36" s="31">
        <f t="shared" si="3"/>
        <v>8.5899999999999945</v>
      </c>
      <c r="K36" s="4">
        <v>77.33</v>
      </c>
      <c r="L36" s="22">
        <f t="shared" si="1"/>
        <v>28.290000000000006</v>
      </c>
      <c r="M36" s="1">
        <v>105.62</v>
      </c>
      <c r="N36" s="22">
        <v>49.6</v>
      </c>
      <c r="O36" s="45"/>
      <c r="P36" s="44">
        <v>1</v>
      </c>
    </row>
    <row r="37" spans="2:16" x14ac:dyDescent="0.35">
      <c r="B37" s="23">
        <v>32</v>
      </c>
      <c r="C37" s="82"/>
      <c r="D37" s="81"/>
      <c r="E37" s="1" t="s">
        <v>4</v>
      </c>
      <c r="F37" s="1">
        <v>107</v>
      </c>
      <c r="G37" s="22">
        <v>63.25</v>
      </c>
      <c r="H37" s="22">
        <v>5.65</v>
      </c>
      <c r="I37" s="26" t="s">
        <v>5</v>
      </c>
      <c r="J37" s="31">
        <f t="shared" si="3"/>
        <v>8.4299999999999979</v>
      </c>
      <c r="K37" s="4">
        <v>77.33</v>
      </c>
      <c r="L37" s="22">
        <f t="shared" si="1"/>
        <v>28.290000000000006</v>
      </c>
      <c r="M37" s="1">
        <v>105.62</v>
      </c>
      <c r="N37" s="22">
        <v>49.6</v>
      </c>
      <c r="O37" s="45"/>
      <c r="P37" s="44">
        <v>1</v>
      </c>
    </row>
    <row r="38" spans="2:16" x14ac:dyDescent="0.35">
      <c r="B38" s="23">
        <v>33</v>
      </c>
      <c r="C38" s="82"/>
      <c r="D38" s="81"/>
      <c r="E38" s="1" t="s">
        <v>4</v>
      </c>
      <c r="F38" s="1">
        <v>108</v>
      </c>
      <c r="G38" s="22">
        <v>64.17</v>
      </c>
      <c r="H38" s="22">
        <v>5.65</v>
      </c>
      <c r="I38" s="26" t="s">
        <v>5</v>
      </c>
      <c r="J38" s="31">
        <f t="shared" si="3"/>
        <v>8.4199999999999928</v>
      </c>
      <c r="K38" s="4">
        <v>78.239999999999995</v>
      </c>
      <c r="L38" s="22">
        <f t="shared" si="1"/>
        <v>29.800000000000011</v>
      </c>
      <c r="M38" s="1">
        <v>108.04</v>
      </c>
      <c r="N38" s="1">
        <v>50.81</v>
      </c>
      <c r="O38" s="45"/>
      <c r="P38" s="44">
        <v>1</v>
      </c>
    </row>
    <row r="39" spans="2:16" x14ac:dyDescent="0.35">
      <c r="B39" s="23">
        <v>34</v>
      </c>
      <c r="C39" s="82"/>
      <c r="D39" s="81"/>
      <c r="E39" s="1" t="s">
        <v>4</v>
      </c>
      <c r="F39" s="1">
        <v>109</v>
      </c>
      <c r="G39" s="22">
        <v>62.68</v>
      </c>
      <c r="H39" s="22">
        <v>5.65</v>
      </c>
      <c r="I39" s="26" t="s">
        <v>5</v>
      </c>
      <c r="J39" s="31">
        <f t="shared" si="3"/>
        <v>8.0499999999999954</v>
      </c>
      <c r="K39" s="4">
        <v>76.38</v>
      </c>
      <c r="L39" s="1">
        <f t="shared" si="1"/>
        <v>29.240000000000009</v>
      </c>
      <c r="M39" s="1">
        <v>105.62</v>
      </c>
      <c r="N39" s="22">
        <v>49.6</v>
      </c>
      <c r="O39" s="45"/>
      <c r="P39" s="44">
        <v>1</v>
      </c>
    </row>
    <row r="40" spans="2:16" x14ac:dyDescent="0.35">
      <c r="B40" s="23">
        <v>35</v>
      </c>
      <c r="C40" s="82"/>
      <c r="D40" s="81"/>
      <c r="E40" s="1" t="s">
        <v>4</v>
      </c>
      <c r="F40" s="1">
        <v>110</v>
      </c>
      <c r="G40" s="22">
        <v>62.72</v>
      </c>
      <c r="H40" s="22">
        <v>5.65</v>
      </c>
      <c r="I40" s="26" t="s">
        <v>5</v>
      </c>
      <c r="J40" s="31">
        <f t="shared" si="3"/>
        <v>8.0300000000000065</v>
      </c>
      <c r="K40" s="31">
        <v>76.400000000000006</v>
      </c>
      <c r="L40" s="1">
        <f t="shared" si="1"/>
        <v>29.22</v>
      </c>
      <c r="M40" s="1">
        <v>105.62</v>
      </c>
      <c r="N40" s="22">
        <v>49.6</v>
      </c>
      <c r="O40" s="45"/>
      <c r="P40" s="44">
        <v>1</v>
      </c>
    </row>
    <row r="41" spans="2:16" x14ac:dyDescent="0.35">
      <c r="B41" s="23">
        <v>36</v>
      </c>
      <c r="C41" s="82"/>
      <c r="D41" s="81"/>
      <c r="E41" s="1" t="s">
        <v>4</v>
      </c>
      <c r="F41" s="1">
        <v>111</v>
      </c>
      <c r="G41" s="22">
        <v>64.38</v>
      </c>
      <c r="H41" s="22">
        <v>5.65</v>
      </c>
      <c r="I41" s="26" t="s">
        <v>5</v>
      </c>
      <c r="J41" s="31">
        <f t="shared" si="3"/>
        <v>8.0600000000000076</v>
      </c>
      <c r="K41" s="4">
        <v>78.09</v>
      </c>
      <c r="L41" s="1">
        <f t="shared" si="1"/>
        <v>29.950000000000003</v>
      </c>
      <c r="M41" s="1">
        <v>108.04</v>
      </c>
      <c r="N41" s="1">
        <v>50.81</v>
      </c>
      <c r="O41" s="45"/>
      <c r="P41" s="44">
        <v>1</v>
      </c>
    </row>
    <row r="42" spans="2:16" x14ac:dyDescent="0.35">
      <c r="B42" s="23">
        <v>37</v>
      </c>
      <c r="C42" s="82"/>
      <c r="D42" s="81"/>
      <c r="E42" s="1" t="s">
        <v>4</v>
      </c>
      <c r="F42" s="15">
        <v>112</v>
      </c>
      <c r="G42" s="22">
        <v>63.25</v>
      </c>
      <c r="H42" s="22">
        <v>5.65</v>
      </c>
      <c r="I42" s="26" t="s">
        <v>5</v>
      </c>
      <c r="J42" s="31">
        <f t="shared" si="3"/>
        <v>8.4299999999999979</v>
      </c>
      <c r="K42" s="4">
        <v>77.33</v>
      </c>
      <c r="L42" s="1">
        <f t="shared" si="1"/>
        <v>28.290000000000006</v>
      </c>
      <c r="M42" s="1">
        <v>105.62</v>
      </c>
      <c r="N42" s="22">
        <v>49.6</v>
      </c>
      <c r="O42" s="45"/>
      <c r="P42" s="44">
        <v>1</v>
      </c>
    </row>
    <row r="43" spans="2:16" x14ac:dyDescent="0.35">
      <c r="B43" s="23">
        <v>38</v>
      </c>
      <c r="C43" s="82"/>
      <c r="D43" s="81">
        <v>4</v>
      </c>
      <c r="E43" s="1" t="s">
        <v>4</v>
      </c>
      <c r="F43" s="1">
        <v>101</v>
      </c>
      <c r="G43" s="22">
        <v>63.25</v>
      </c>
      <c r="H43" s="22">
        <v>5.65</v>
      </c>
      <c r="I43" s="26" t="s">
        <v>5</v>
      </c>
      <c r="J43" s="31">
        <f>K43-G43-H43</f>
        <v>8.5800000000000036</v>
      </c>
      <c r="K43" s="4">
        <v>77.48</v>
      </c>
      <c r="L43" s="1">
        <f>M43-K43</f>
        <v>28.14</v>
      </c>
      <c r="M43" s="1">
        <v>105.62</v>
      </c>
      <c r="N43" s="22">
        <v>49.6</v>
      </c>
      <c r="O43" s="45"/>
      <c r="P43" s="44">
        <v>1</v>
      </c>
    </row>
    <row r="44" spans="2:16" x14ac:dyDescent="0.35">
      <c r="B44" s="23">
        <v>39</v>
      </c>
      <c r="C44" s="82"/>
      <c r="D44" s="81"/>
      <c r="E44" s="1" t="s">
        <v>4</v>
      </c>
      <c r="F44" s="1">
        <v>102</v>
      </c>
      <c r="G44" s="22">
        <v>62.56</v>
      </c>
      <c r="H44" s="22">
        <v>5.65</v>
      </c>
      <c r="I44" s="26" t="s">
        <v>5</v>
      </c>
      <c r="J44" s="31">
        <f t="shared" ref="J44:J54" si="4">K44-G44-H44</f>
        <v>7.8899999999999917</v>
      </c>
      <c r="K44" s="31">
        <v>76.099999999999994</v>
      </c>
      <c r="L44" s="1">
        <f t="shared" si="1"/>
        <v>29.52000000000001</v>
      </c>
      <c r="M44" s="1">
        <v>105.62</v>
      </c>
      <c r="N44" s="22">
        <v>49.6</v>
      </c>
      <c r="O44" s="45"/>
      <c r="P44" s="44">
        <v>1</v>
      </c>
    </row>
    <row r="45" spans="2:16" x14ac:dyDescent="0.35">
      <c r="B45" s="23">
        <v>40</v>
      </c>
      <c r="C45" s="82"/>
      <c r="D45" s="81"/>
      <c r="E45" s="1" t="s">
        <v>4</v>
      </c>
      <c r="F45" s="1">
        <v>103</v>
      </c>
      <c r="G45" s="22">
        <v>62.72</v>
      </c>
      <c r="H45" s="22">
        <v>5.65</v>
      </c>
      <c r="I45" s="26" t="s">
        <v>5</v>
      </c>
      <c r="J45" s="31">
        <f t="shared" si="4"/>
        <v>7.85</v>
      </c>
      <c r="K45" s="4">
        <v>76.22</v>
      </c>
      <c r="L45" s="1">
        <f t="shared" si="1"/>
        <v>29.400000000000006</v>
      </c>
      <c r="M45" s="1">
        <v>105.62</v>
      </c>
      <c r="N45" s="22">
        <v>49.6</v>
      </c>
      <c r="O45" s="45"/>
      <c r="P45" s="44">
        <v>1</v>
      </c>
    </row>
    <row r="46" spans="2:16" x14ac:dyDescent="0.35">
      <c r="B46" s="23">
        <v>41</v>
      </c>
      <c r="C46" s="82"/>
      <c r="D46" s="81"/>
      <c r="E46" s="1" t="s">
        <v>4</v>
      </c>
      <c r="F46" s="1">
        <v>104</v>
      </c>
      <c r="G46" s="22">
        <v>62.6</v>
      </c>
      <c r="H46" s="22">
        <v>5.65</v>
      </c>
      <c r="I46" s="26" t="s">
        <v>5</v>
      </c>
      <c r="J46" s="31">
        <f t="shared" si="4"/>
        <v>7.930000000000005</v>
      </c>
      <c r="K46" s="4">
        <v>76.180000000000007</v>
      </c>
      <c r="L46" s="1">
        <f t="shared" si="1"/>
        <v>29.439999999999998</v>
      </c>
      <c r="M46" s="1">
        <v>105.62</v>
      </c>
      <c r="N46" s="22">
        <v>49.6</v>
      </c>
      <c r="O46" s="45"/>
      <c r="P46" s="44">
        <v>1</v>
      </c>
    </row>
    <row r="47" spans="2:16" x14ac:dyDescent="0.35">
      <c r="B47" s="23">
        <v>42</v>
      </c>
      <c r="C47" s="82"/>
      <c r="D47" s="81"/>
      <c r="E47" s="1" t="s">
        <v>4</v>
      </c>
      <c r="F47" s="1">
        <v>105</v>
      </c>
      <c r="G47" s="22">
        <v>62.72</v>
      </c>
      <c r="H47" s="22">
        <v>5.65</v>
      </c>
      <c r="I47" s="26" t="s">
        <v>5</v>
      </c>
      <c r="J47" s="31">
        <f t="shared" si="4"/>
        <v>7.85</v>
      </c>
      <c r="K47" s="4">
        <v>76.22</v>
      </c>
      <c r="L47" s="22">
        <f t="shared" si="1"/>
        <v>29.400000000000006</v>
      </c>
      <c r="M47" s="1">
        <v>105.62</v>
      </c>
      <c r="N47" s="22">
        <v>49.6</v>
      </c>
      <c r="O47" s="45"/>
      <c r="P47" s="44">
        <v>1</v>
      </c>
    </row>
    <row r="48" spans="2:16" x14ac:dyDescent="0.35">
      <c r="B48" s="23">
        <v>43</v>
      </c>
      <c r="C48" s="82"/>
      <c r="D48" s="81"/>
      <c r="E48" s="1" t="s">
        <v>4</v>
      </c>
      <c r="F48" s="1">
        <v>106</v>
      </c>
      <c r="G48" s="22">
        <v>63.09</v>
      </c>
      <c r="H48" s="22">
        <v>5.65</v>
      </c>
      <c r="I48" s="26" t="s">
        <v>5</v>
      </c>
      <c r="J48" s="31">
        <f t="shared" si="4"/>
        <v>8.5899999999999945</v>
      </c>
      <c r="K48" s="4">
        <v>77.33</v>
      </c>
      <c r="L48" s="22">
        <f t="shared" si="1"/>
        <v>28.290000000000006</v>
      </c>
      <c r="M48" s="1">
        <v>105.62</v>
      </c>
      <c r="N48" s="22">
        <v>49.6</v>
      </c>
      <c r="O48" s="44">
        <v>1</v>
      </c>
      <c r="P48" s="44"/>
    </row>
    <row r="49" spans="2:16" x14ac:dyDescent="0.35">
      <c r="B49" s="23">
        <v>44</v>
      </c>
      <c r="C49" s="82"/>
      <c r="D49" s="81"/>
      <c r="E49" s="1" t="s">
        <v>4</v>
      </c>
      <c r="F49" s="1">
        <v>107</v>
      </c>
      <c r="G49" s="22">
        <v>63.25</v>
      </c>
      <c r="H49" s="22">
        <v>5.65</v>
      </c>
      <c r="I49" s="26" t="s">
        <v>5</v>
      </c>
      <c r="J49" s="31">
        <f t="shared" si="4"/>
        <v>8.4299999999999979</v>
      </c>
      <c r="K49" s="4">
        <v>77.33</v>
      </c>
      <c r="L49" s="22">
        <f t="shared" si="1"/>
        <v>28.290000000000006</v>
      </c>
      <c r="M49" s="1">
        <v>105.62</v>
      </c>
      <c r="N49" s="22">
        <v>49.6</v>
      </c>
      <c r="O49" s="45"/>
      <c r="P49" s="44">
        <v>1</v>
      </c>
    </row>
    <row r="50" spans="2:16" x14ac:dyDescent="0.35">
      <c r="B50" s="23">
        <v>45</v>
      </c>
      <c r="C50" s="82"/>
      <c r="D50" s="81"/>
      <c r="E50" s="1" t="s">
        <v>4</v>
      </c>
      <c r="F50" s="1">
        <v>108</v>
      </c>
      <c r="G50" s="22">
        <v>64.17</v>
      </c>
      <c r="H50" s="22">
        <v>5.65</v>
      </c>
      <c r="I50" s="26" t="s">
        <v>5</v>
      </c>
      <c r="J50" s="31">
        <f t="shared" si="4"/>
        <v>8.4199999999999928</v>
      </c>
      <c r="K50" s="4">
        <v>78.239999999999995</v>
      </c>
      <c r="L50" s="22">
        <f t="shared" si="1"/>
        <v>29.800000000000011</v>
      </c>
      <c r="M50" s="1">
        <v>108.04</v>
      </c>
      <c r="N50" s="1">
        <v>50.81</v>
      </c>
      <c r="O50" s="45"/>
      <c r="P50" s="44">
        <v>1</v>
      </c>
    </row>
    <row r="51" spans="2:16" x14ac:dyDescent="0.35">
      <c r="B51" s="23">
        <v>46</v>
      </c>
      <c r="C51" s="82"/>
      <c r="D51" s="81"/>
      <c r="E51" s="1" t="s">
        <v>4</v>
      </c>
      <c r="F51" s="1">
        <v>109</v>
      </c>
      <c r="G51" s="22">
        <v>62.68</v>
      </c>
      <c r="H51" s="22">
        <v>5.65</v>
      </c>
      <c r="I51" s="26" t="s">
        <v>5</v>
      </c>
      <c r="J51" s="31">
        <f t="shared" si="4"/>
        <v>8.0499999999999954</v>
      </c>
      <c r="K51" s="4">
        <v>76.38</v>
      </c>
      <c r="L51" s="1">
        <f t="shared" si="1"/>
        <v>29.240000000000009</v>
      </c>
      <c r="M51" s="1">
        <v>105.62</v>
      </c>
      <c r="N51" s="22">
        <v>49.6</v>
      </c>
      <c r="O51" s="45"/>
      <c r="P51" s="44">
        <v>1</v>
      </c>
    </row>
    <row r="52" spans="2:16" x14ac:dyDescent="0.35">
      <c r="B52" s="23">
        <v>47</v>
      </c>
      <c r="C52" s="82"/>
      <c r="D52" s="81"/>
      <c r="E52" s="1" t="s">
        <v>4</v>
      </c>
      <c r="F52" s="1">
        <v>110</v>
      </c>
      <c r="G52" s="22">
        <v>62.72</v>
      </c>
      <c r="H52" s="22">
        <v>5.65</v>
      </c>
      <c r="I52" s="26" t="s">
        <v>5</v>
      </c>
      <c r="J52" s="31">
        <f t="shared" si="4"/>
        <v>8.0300000000000065</v>
      </c>
      <c r="K52" s="31">
        <v>76.400000000000006</v>
      </c>
      <c r="L52" s="1">
        <f t="shared" si="1"/>
        <v>29.22</v>
      </c>
      <c r="M52" s="1">
        <v>105.62</v>
      </c>
      <c r="N52" s="22">
        <v>49.6</v>
      </c>
      <c r="O52" s="45"/>
      <c r="P52" s="44">
        <v>1</v>
      </c>
    </row>
    <row r="53" spans="2:16" x14ac:dyDescent="0.35">
      <c r="B53" s="23">
        <v>48</v>
      </c>
      <c r="C53" s="82"/>
      <c r="D53" s="81"/>
      <c r="E53" s="1" t="s">
        <v>4</v>
      </c>
      <c r="F53" s="1">
        <v>111</v>
      </c>
      <c r="G53" s="22">
        <v>64.38</v>
      </c>
      <c r="H53" s="22">
        <v>5.65</v>
      </c>
      <c r="I53" s="26" t="s">
        <v>5</v>
      </c>
      <c r="J53" s="31">
        <f t="shared" si="4"/>
        <v>8.0600000000000076</v>
      </c>
      <c r="K53" s="4">
        <v>78.09</v>
      </c>
      <c r="L53" s="1">
        <f t="shared" si="1"/>
        <v>29.950000000000003</v>
      </c>
      <c r="M53" s="1">
        <v>108.04</v>
      </c>
      <c r="N53" s="1">
        <v>50.81</v>
      </c>
      <c r="O53" s="45"/>
      <c r="P53" s="44">
        <v>1</v>
      </c>
    </row>
    <row r="54" spans="2:16" x14ac:dyDescent="0.35">
      <c r="B54" s="23">
        <v>49</v>
      </c>
      <c r="C54" s="82"/>
      <c r="D54" s="81"/>
      <c r="E54" s="1" t="s">
        <v>4</v>
      </c>
      <c r="F54" s="15">
        <v>112</v>
      </c>
      <c r="G54" s="22">
        <v>63.25</v>
      </c>
      <c r="H54" s="22">
        <v>5.65</v>
      </c>
      <c r="I54" s="26" t="s">
        <v>5</v>
      </c>
      <c r="J54" s="31">
        <f t="shared" si="4"/>
        <v>8.4299999999999979</v>
      </c>
      <c r="K54" s="4">
        <v>77.33</v>
      </c>
      <c r="L54" s="1">
        <f t="shared" si="1"/>
        <v>28.290000000000006</v>
      </c>
      <c r="M54" s="1">
        <v>105.62</v>
      </c>
      <c r="N54" s="22">
        <v>49.6</v>
      </c>
      <c r="O54" s="45"/>
      <c r="P54" s="44">
        <v>1</v>
      </c>
    </row>
    <row r="55" spans="2:16" x14ac:dyDescent="0.35">
      <c r="B55" s="23">
        <v>50</v>
      </c>
      <c r="C55" s="82"/>
      <c r="D55" s="81">
        <v>5</v>
      </c>
      <c r="E55" s="1" t="s">
        <v>4</v>
      </c>
      <c r="F55" s="1">
        <v>101</v>
      </c>
      <c r="G55" s="22">
        <v>63.25</v>
      </c>
      <c r="H55" s="22">
        <v>5.65</v>
      </c>
      <c r="I55" s="26" t="s">
        <v>5</v>
      </c>
      <c r="J55" s="31">
        <f>K55-G55-H55</f>
        <v>8.5800000000000036</v>
      </c>
      <c r="K55" s="4">
        <v>77.48</v>
      </c>
      <c r="L55" s="1">
        <f>M55-K55</f>
        <v>28.14</v>
      </c>
      <c r="M55" s="1">
        <v>105.62</v>
      </c>
      <c r="N55" s="22">
        <v>49.6</v>
      </c>
      <c r="O55" s="45"/>
      <c r="P55" s="44">
        <v>1</v>
      </c>
    </row>
    <row r="56" spans="2:16" x14ac:dyDescent="0.35">
      <c r="B56" s="23">
        <v>51</v>
      </c>
      <c r="C56" s="82"/>
      <c r="D56" s="81"/>
      <c r="E56" s="1" t="s">
        <v>4</v>
      </c>
      <c r="F56" s="1">
        <v>102</v>
      </c>
      <c r="G56" s="22">
        <v>62.56</v>
      </c>
      <c r="H56" s="22">
        <v>5.65</v>
      </c>
      <c r="I56" s="26" t="s">
        <v>5</v>
      </c>
      <c r="J56" s="31">
        <f t="shared" ref="J56:J66" si="5">K56-G56-H56</f>
        <v>7.8899999999999917</v>
      </c>
      <c r="K56" s="31">
        <v>76.099999999999994</v>
      </c>
      <c r="L56" s="1">
        <f t="shared" si="1"/>
        <v>29.52000000000001</v>
      </c>
      <c r="M56" s="1">
        <v>105.62</v>
      </c>
      <c r="N56" s="22">
        <v>49.6</v>
      </c>
      <c r="O56" s="45"/>
      <c r="P56" s="44">
        <v>1</v>
      </c>
    </row>
    <row r="57" spans="2:16" x14ac:dyDescent="0.35">
      <c r="B57" s="23">
        <v>52</v>
      </c>
      <c r="C57" s="82"/>
      <c r="D57" s="81"/>
      <c r="E57" s="1" t="s">
        <v>4</v>
      </c>
      <c r="F57" s="1">
        <v>103</v>
      </c>
      <c r="G57" s="22">
        <v>62.72</v>
      </c>
      <c r="H57" s="22">
        <v>5.65</v>
      </c>
      <c r="I57" s="26" t="s">
        <v>5</v>
      </c>
      <c r="J57" s="31">
        <f t="shared" si="5"/>
        <v>7.85</v>
      </c>
      <c r="K57" s="4">
        <v>76.22</v>
      </c>
      <c r="L57" s="1">
        <f t="shared" si="1"/>
        <v>29.400000000000006</v>
      </c>
      <c r="M57" s="1">
        <v>105.62</v>
      </c>
      <c r="N57" s="22">
        <v>49.6</v>
      </c>
      <c r="O57" s="45"/>
      <c r="P57" s="44">
        <v>1</v>
      </c>
    </row>
    <row r="58" spans="2:16" x14ac:dyDescent="0.35">
      <c r="B58" s="23">
        <v>53</v>
      </c>
      <c r="C58" s="82"/>
      <c r="D58" s="81"/>
      <c r="E58" s="1" t="s">
        <v>4</v>
      </c>
      <c r="F58" s="1">
        <v>104</v>
      </c>
      <c r="G58" s="22">
        <v>62.6</v>
      </c>
      <c r="H58" s="22">
        <v>5.65</v>
      </c>
      <c r="I58" s="26" t="s">
        <v>5</v>
      </c>
      <c r="J58" s="31">
        <f t="shared" si="5"/>
        <v>7.930000000000005</v>
      </c>
      <c r="K58" s="4">
        <v>76.180000000000007</v>
      </c>
      <c r="L58" s="1">
        <f t="shared" si="1"/>
        <v>29.439999999999998</v>
      </c>
      <c r="M58" s="1">
        <v>105.62</v>
      </c>
      <c r="N58" s="22">
        <v>49.6</v>
      </c>
      <c r="O58" s="45"/>
      <c r="P58" s="44">
        <v>1</v>
      </c>
    </row>
    <row r="59" spans="2:16" x14ac:dyDescent="0.35">
      <c r="B59" s="23">
        <v>54</v>
      </c>
      <c r="C59" s="82"/>
      <c r="D59" s="81"/>
      <c r="E59" s="1" t="s">
        <v>4</v>
      </c>
      <c r="F59" s="1">
        <v>105</v>
      </c>
      <c r="G59" s="22">
        <v>62.72</v>
      </c>
      <c r="H59" s="22">
        <v>5.65</v>
      </c>
      <c r="I59" s="26" t="s">
        <v>5</v>
      </c>
      <c r="J59" s="31">
        <f t="shared" si="5"/>
        <v>7.85</v>
      </c>
      <c r="K59" s="4">
        <v>76.22</v>
      </c>
      <c r="L59" s="22">
        <f t="shared" si="1"/>
        <v>29.400000000000006</v>
      </c>
      <c r="M59" s="1">
        <v>105.62</v>
      </c>
      <c r="N59" s="22">
        <v>49.6</v>
      </c>
      <c r="O59" s="45">
        <v>1</v>
      </c>
      <c r="P59" s="44"/>
    </row>
    <row r="60" spans="2:16" x14ac:dyDescent="0.35">
      <c r="B60" s="23">
        <v>55</v>
      </c>
      <c r="C60" s="82"/>
      <c r="D60" s="81"/>
      <c r="E60" s="1" t="s">
        <v>4</v>
      </c>
      <c r="F60" s="1">
        <v>106</v>
      </c>
      <c r="G60" s="22">
        <v>63.09</v>
      </c>
      <c r="H60" s="22">
        <v>5.65</v>
      </c>
      <c r="I60" s="26" t="s">
        <v>5</v>
      </c>
      <c r="J60" s="31">
        <f t="shared" si="5"/>
        <v>8.5899999999999945</v>
      </c>
      <c r="K60" s="4">
        <v>77.33</v>
      </c>
      <c r="L60" s="22">
        <f t="shared" si="1"/>
        <v>28.290000000000006</v>
      </c>
      <c r="M60" s="1">
        <v>105.62</v>
      </c>
      <c r="N60" s="22">
        <v>49.6</v>
      </c>
      <c r="O60" s="45"/>
      <c r="P60" s="44">
        <v>1</v>
      </c>
    </row>
    <row r="61" spans="2:16" x14ac:dyDescent="0.35">
      <c r="B61" s="23">
        <v>56</v>
      </c>
      <c r="C61" s="82"/>
      <c r="D61" s="81"/>
      <c r="E61" s="1" t="s">
        <v>4</v>
      </c>
      <c r="F61" s="1">
        <v>107</v>
      </c>
      <c r="G61" s="22">
        <v>63.25</v>
      </c>
      <c r="H61" s="22">
        <v>5.65</v>
      </c>
      <c r="I61" s="26" t="s">
        <v>5</v>
      </c>
      <c r="J61" s="31">
        <f t="shared" si="5"/>
        <v>8.4299999999999979</v>
      </c>
      <c r="K61" s="4">
        <v>77.33</v>
      </c>
      <c r="L61" s="22">
        <f t="shared" si="1"/>
        <v>28.290000000000006</v>
      </c>
      <c r="M61" s="1">
        <v>105.62</v>
      </c>
      <c r="N61" s="22">
        <v>49.6</v>
      </c>
      <c r="O61" s="45"/>
      <c r="P61" s="44">
        <v>1</v>
      </c>
    </row>
    <row r="62" spans="2:16" x14ac:dyDescent="0.35">
      <c r="B62" s="23">
        <v>57</v>
      </c>
      <c r="C62" s="82"/>
      <c r="D62" s="81"/>
      <c r="E62" s="1" t="s">
        <v>4</v>
      </c>
      <c r="F62" s="1">
        <v>108</v>
      </c>
      <c r="G62" s="22">
        <v>64.17</v>
      </c>
      <c r="H62" s="22">
        <v>5.65</v>
      </c>
      <c r="I62" s="26" t="s">
        <v>5</v>
      </c>
      <c r="J62" s="31">
        <f t="shared" si="5"/>
        <v>8.4199999999999928</v>
      </c>
      <c r="K62" s="4">
        <v>78.239999999999995</v>
      </c>
      <c r="L62" s="22">
        <f t="shared" si="1"/>
        <v>29.800000000000011</v>
      </c>
      <c r="M62" s="1">
        <v>108.04</v>
      </c>
      <c r="N62" s="1">
        <v>50.81</v>
      </c>
      <c r="O62" s="45"/>
      <c r="P62" s="44">
        <v>1</v>
      </c>
    </row>
    <row r="63" spans="2:16" x14ac:dyDescent="0.35">
      <c r="B63" s="23">
        <v>58</v>
      </c>
      <c r="C63" s="82"/>
      <c r="D63" s="81"/>
      <c r="E63" s="1" t="s">
        <v>4</v>
      </c>
      <c r="F63" s="1">
        <v>109</v>
      </c>
      <c r="G63" s="22">
        <v>62.68</v>
      </c>
      <c r="H63" s="22">
        <v>5.65</v>
      </c>
      <c r="I63" s="26" t="s">
        <v>5</v>
      </c>
      <c r="J63" s="31">
        <f t="shared" si="5"/>
        <v>8.0499999999999954</v>
      </c>
      <c r="K63" s="4">
        <v>76.38</v>
      </c>
      <c r="L63" s="1">
        <f t="shared" si="1"/>
        <v>29.240000000000009</v>
      </c>
      <c r="M63" s="1">
        <v>105.62</v>
      </c>
      <c r="N63" s="22">
        <v>49.6</v>
      </c>
      <c r="O63" s="45"/>
      <c r="P63" s="44">
        <v>1</v>
      </c>
    </row>
    <row r="64" spans="2:16" x14ac:dyDescent="0.35">
      <c r="B64" s="23">
        <v>59</v>
      </c>
      <c r="C64" s="82"/>
      <c r="D64" s="81"/>
      <c r="E64" s="1" t="s">
        <v>4</v>
      </c>
      <c r="F64" s="1">
        <v>110</v>
      </c>
      <c r="G64" s="22">
        <v>62.72</v>
      </c>
      <c r="H64" s="22">
        <v>5.65</v>
      </c>
      <c r="I64" s="26" t="s">
        <v>5</v>
      </c>
      <c r="J64" s="31">
        <f t="shared" si="5"/>
        <v>8.0300000000000065</v>
      </c>
      <c r="K64" s="31">
        <v>76.400000000000006</v>
      </c>
      <c r="L64" s="1">
        <f t="shared" si="1"/>
        <v>29.22</v>
      </c>
      <c r="M64" s="1">
        <v>105.62</v>
      </c>
      <c r="N64" s="22">
        <v>49.6</v>
      </c>
      <c r="O64" s="45"/>
      <c r="P64" s="44">
        <v>1</v>
      </c>
    </row>
    <row r="65" spans="2:16" x14ac:dyDescent="0.35">
      <c r="B65" s="23">
        <v>60</v>
      </c>
      <c r="C65" s="82"/>
      <c r="D65" s="81"/>
      <c r="E65" s="1" t="s">
        <v>4</v>
      </c>
      <c r="F65" s="1">
        <v>111</v>
      </c>
      <c r="G65" s="22">
        <v>64.38</v>
      </c>
      <c r="H65" s="22">
        <v>5.65</v>
      </c>
      <c r="I65" s="26" t="s">
        <v>5</v>
      </c>
      <c r="J65" s="31">
        <f t="shared" si="5"/>
        <v>8.0600000000000076</v>
      </c>
      <c r="K65" s="4">
        <v>78.09</v>
      </c>
      <c r="L65" s="1">
        <f t="shared" si="1"/>
        <v>29.950000000000003</v>
      </c>
      <c r="M65" s="1">
        <v>108.04</v>
      </c>
      <c r="N65" s="1">
        <v>50.81</v>
      </c>
      <c r="O65" s="45"/>
      <c r="P65" s="44">
        <v>1</v>
      </c>
    </row>
    <row r="66" spans="2:16" x14ac:dyDescent="0.35">
      <c r="B66" s="23">
        <v>61</v>
      </c>
      <c r="C66" s="82"/>
      <c r="D66" s="81"/>
      <c r="E66" s="1" t="s">
        <v>4</v>
      </c>
      <c r="F66" s="15">
        <v>112</v>
      </c>
      <c r="G66" s="22">
        <v>63.25</v>
      </c>
      <c r="H66" s="22">
        <v>5.65</v>
      </c>
      <c r="I66" s="26" t="s">
        <v>5</v>
      </c>
      <c r="J66" s="31">
        <f t="shared" si="5"/>
        <v>8.4299999999999979</v>
      </c>
      <c r="K66" s="4">
        <v>77.33</v>
      </c>
      <c r="L66" s="1">
        <f t="shared" si="1"/>
        <v>28.290000000000006</v>
      </c>
      <c r="M66" s="1">
        <v>105.62</v>
      </c>
      <c r="N66" s="22">
        <v>49.6</v>
      </c>
      <c r="O66" s="45"/>
      <c r="P66" s="44">
        <v>1</v>
      </c>
    </row>
    <row r="67" spans="2:16" x14ac:dyDescent="0.35">
      <c r="B67" s="23">
        <v>62</v>
      </c>
      <c r="C67" s="82"/>
      <c r="D67" s="81">
        <v>6</v>
      </c>
      <c r="E67" s="1" t="s">
        <v>4</v>
      </c>
      <c r="F67" s="1">
        <v>101</v>
      </c>
      <c r="G67" s="22">
        <v>63.25</v>
      </c>
      <c r="H67" s="22">
        <v>5.65</v>
      </c>
      <c r="I67" s="26" t="s">
        <v>5</v>
      </c>
      <c r="J67" s="31">
        <f>K67-G67-H67</f>
        <v>8.5800000000000036</v>
      </c>
      <c r="K67" s="4">
        <v>77.48</v>
      </c>
      <c r="L67" s="1">
        <f>M67-K67</f>
        <v>28.14</v>
      </c>
      <c r="M67" s="1">
        <v>105.62</v>
      </c>
      <c r="N67" s="22">
        <v>49.6</v>
      </c>
      <c r="O67" s="44">
        <v>1</v>
      </c>
      <c r="P67" s="44"/>
    </row>
    <row r="68" spans="2:16" x14ac:dyDescent="0.35">
      <c r="B68" s="23">
        <v>63</v>
      </c>
      <c r="C68" s="82"/>
      <c r="D68" s="81"/>
      <c r="E68" s="1" t="s">
        <v>4</v>
      </c>
      <c r="F68" s="1">
        <v>102</v>
      </c>
      <c r="G68" s="22">
        <v>62.56</v>
      </c>
      <c r="H68" s="22">
        <v>5.65</v>
      </c>
      <c r="I68" s="26" t="s">
        <v>5</v>
      </c>
      <c r="J68" s="31">
        <f t="shared" ref="J68:J78" si="6">K68-G68-H68</f>
        <v>7.8899999999999917</v>
      </c>
      <c r="K68" s="31">
        <v>76.099999999999994</v>
      </c>
      <c r="L68" s="1">
        <f t="shared" si="1"/>
        <v>29.52000000000001</v>
      </c>
      <c r="M68" s="1">
        <v>105.62</v>
      </c>
      <c r="N68" s="22">
        <v>49.6</v>
      </c>
      <c r="O68" s="45"/>
      <c r="P68" s="44">
        <v>1</v>
      </c>
    </row>
    <row r="69" spans="2:16" x14ac:dyDescent="0.35">
      <c r="B69" s="23">
        <v>64</v>
      </c>
      <c r="C69" s="82"/>
      <c r="D69" s="81"/>
      <c r="E69" s="1" t="s">
        <v>4</v>
      </c>
      <c r="F69" s="1">
        <v>103</v>
      </c>
      <c r="G69" s="22">
        <v>62.72</v>
      </c>
      <c r="H69" s="22">
        <v>5.65</v>
      </c>
      <c r="I69" s="26" t="s">
        <v>5</v>
      </c>
      <c r="J69" s="31">
        <f t="shared" si="6"/>
        <v>7.85</v>
      </c>
      <c r="K69" s="4">
        <v>76.22</v>
      </c>
      <c r="L69" s="1">
        <f t="shared" si="1"/>
        <v>29.400000000000006</v>
      </c>
      <c r="M69" s="1">
        <v>105.62</v>
      </c>
      <c r="N69" s="22">
        <v>49.6</v>
      </c>
      <c r="O69" s="45"/>
      <c r="P69" s="44">
        <v>1</v>
      </c>
    </row>
    <row r="70" spans="2:16" x14ac:dyDescent="0.35">
      <c r="B70" s="23">
        <v>65</v>
      </c>
      <c r="C70" s="82"/>
      <c r="D70" s="81"/>
      <c r="E70" s="1" t="s">
        <v>4</v>
      </c>
      <c r="F70" s="1">
        <v>104</v>
      </c>
      <c r="G70" s="22">
        <v>62.6</v>
      </c>
      <c r="H70" s="22">
        <v>5.65</v>
      </c>
      <c r="I70" s="26" t="s">
        <v>5</v>
      </c>
      <c r="J70" s="31">
        <f t="shared" si="6"/>
        <v>7.930000000000005</v>
      </c>
      <c r="K70" s="4">
        <v>76.180000000000007</v>
      </c>
      <c r="L70" s="1">
        <f t="shared" si="1"/>
        <v>29.439999999999998</v>
      </c>
      <c r="M70" s="1">
        <v>105.62</v>
      </c>
      <c r="N70" s="22">
        <v>49.6</v>
      </c>
      <c r="O70" s="45"/>
      <c r="P70" s="44">
        <v>1</v>
      </c>
    </row>
    <row r="71" spans="2:16" x14ac:dyDescent="0.35">
      <c r="B71" s="23">
        <v>66</v>
      </c>
      <c r="C71" s="82"/>
      <c r="D71" s="81"/>
      <c r="E71" s="1" t="s">
        <v>4</v>
      </c>
      <c r="F71" s="1">
        <v>105</v>
      </c>
      <c r="G71" s="22">
        <v>62.72</v>
      </c>
      <c r="H71" s="22">
        <v>5.65</v>
      </c>
      <c r="I71" s="26" t="s">
        <v>5</v>
      </c>
      <c r="J71" s="31">
        <f t="shared" si="6"/>
        <v>7.85</v>
      </c>
      <c r="K71" s="4">
        <v>76.22</v>
      </c>
      <c r="L71" s="22">
        <f t="shared" si="1"/>
        <v>29.400000000000006</v>
      </c>
      <c r="M71" s="1">
        <v>105.62</v>
      </c>
      <c r="N71" s="22">
        <v>49.6</v>
      </c>
      <c r="O71" s="45"/>
      <c r="P71" s="44">
        <v>1</v>
      </c>
    </row>
    <row r="72" spans="2:16" x14ac:dyDescent="0.35">
      <c r="B72" s="23">
        <v>67</v>
      </c>
      <c r="C72" s="82"/>
      <c r="D72" s="81"/>
      <c r="E72" s="1" t="s">
        <v>4</v>
      </c>
      <c r="F72" s="1">
        <v>106</v>
      </c>
      <c r="G72" s="22">
        <v>63.09</v>
      </c>
      <c r="H72" s="22">
        <v>5.65</v>
      </c>
      <c r="I72" s="26" t="s">
        <v>5</v>
      </c>
      <c r="J72" s="31">
        <f t="shared" si="6"/>
        <v>8.5899999999999945</v>
      </c>
      <c r="K72" s="4">
        <v>77.33</v>
      </c>
      <c r="L72" s="22">
        <f t="shared" ref="L72:L78" si="7">M72-K72</f>
        <v>28.290000000000006</v>
      </c>
      <c r="M72" s="1">
        <v>105.62</v>
      </c>
      <c r="N72" s="22">
        <v>49.6</v>
      </c>
      <c r="O72" s="45"/>
      <c r="P72" s="44">
        <v>1</v>
      </c>
    </row>
    <row r="73" spans="2:16" x14ac:dyDescent="0.35">
      <c r="B73" s="23">
        <v>68</v>
      </c>
      <c r="C73" s="82"/>
      <c r="D73" s="81"/>
      <c r="E73" s="1" t="s">
        <v>4</v>
      </c>
      <c r="F73" s="1">
        <v>107</v>
      </c>
      <c r="G73" s="22">
        <v>63.25</v>
      </c>
      <c r="H73" s="22">
        <v>5.65</v>
      </c>
      <c r="I73" s="26" t="s">
        <v>5</v>
      </c>
      <c r="J73" s="31">
        <f t="shared" si="6"/>
        <v>8.4299999999999979</v>
      </c>
      <c r="K73" s="4">
        <v>77.33</v>
      </c>
      <c r="L73" s="22">
        <f t="shared" si="7"/>
        <v>28.290000000000006</v>
      </c>
      <c r="M73" s="1">
        <v>105.62</v>
      </c>
      <c r="N73" s="22">
        <v>49.6</v>
      </c>
      <c r="O73" s="45"/>
      <c r="P73" s="44">
        <v>1</v>
      </c>
    </row>
    <row r="74" spans="2:16" x14ac:dyDescent="0.35">
      <c r="B74" s="23">
        <v>69</v>
      </c>
      <c r="C74" s="82"/>
      <c r="D74" s="81"/>
      <c r="E74" s="1" t="s">
        <v>4</v>
      </c>
      <c r="F74" s="1">
        <v>108</v>
      </c>
      <c r="G74" s="22">
        <v>64.17</v>
      </c>
      <c r="H74" s="22">
        <v>5.65</v>
      </c>
      <c r="I74" s="26" t="s">
        <v>5</v>
      </c>
      <c r="J74" s="31">
        <f t="shared" si="6"/>
        <v>8.4199999999999928</v>
      </c>
      <c r="K74" s="4">
        <v>78.239999999999995</v>
      </c>
      <c r="L74" s="22">
        <f t="shared" si="7"/>
        <v>29.800000000000011</v>
      </c>
      <c r="M74" s="1">
        <v>108.04</v>
      </c>
      <c r="N74" s="1">
        <v>50.81</v>
      </c>
      <c r="O74" s="45"/>
      <c r="P74" s="44">
        <v>1</v>
      </c>
    </row>
    <row r="75" spans="2:16" x14ac:dyDescent="0.35">
      <c r="B75" s="23">
        <v>70</v>
      </c>
      <c r="C75" s="82"/>
      <c r="D75" s="81"/>
      <c r="E75" s="1" t="s">
        <v>4</v>
      </c>
      <c r="F75" s="1">
        <v>109</v>
      </c>
      <c r="G75" s="22">
        <v>62.68</v>
      </c>
      <c r="H75" s="22">
        <v>5.65</v>
      </c>
      <c r="I75" s="26" t="s">
        <v>5</v>
      </c>
      <c r="J75" s="31">
        <f t="shared" si="6"/>
        <v>8.0499999999999954</v>
      </c>
      <c r="K75" s="4">
        <v>76.38</v>
      </c>
      <c r="L75" s="1">
        <f t="shared" si="7"/>
        <v>29.240000000000009</v>
      </c>
      <c r="M75" s="1">
        <v>105.62</v>
      </c>
      <c r="N75" s="22">
        <v>49.6</v>
      </c>
      <c r="O75" s="45"/>
      <c r="P75" s="44">
        <v>1</v>
      </c>
    </row>
    <row r="76" spans="2:16" x14ac:dyDescent="0.35">
      <c r="B76" s="23">
        <v>71</v>
      </c>
      <c r="C76" s="82"/>
      <c r="D76" s="81"/>
      <c r="E76" s="1" t="s">
        <v>4</v>
      </c>
      <c r="F76" s="1">
        <v>110</v>
      </c>
      <c r="G76" s="22">
        <v>62.72</v>
      </c>
      <c r="H76" s="22">
        <v>5.65</v>
      </c>
      <c r="I76" s="26" t="s">
        <v>5</v>
      </c>
      <c r="J76" s="31">
        <f t="shared" si="6"/>
        <v>8.0300000000000065</v>
      </c>
      <c r="K76" s="31">
        <v>76.400000000000006</v>
      </c>
      <c r="L76" s="1">
        <f t="shared" si="7"/>
        <v>29.22</v>
      </c>
      <c r="M76" s="1">
        <v>105.62</v>
      </c>
      <c r="N76" s="22">
        <v>49.6</v>
      </c>
      <c r="O76" s="45"/>
      <c r="P76" s="44">
        <v>1</v>
      </c>
    </row>
    <row r="77" spans="2:16" x14ac:dyDescent="0.35">
      <c r="B77" s="23">
        <v>72</v>
      </c>
      <c r="C77" s="82"/>
      <c r="D77" s="81"/>
      <c r="E77" s="1" t="s">
        <v>4</v>
      </c>
      <c r="F77" s="1">
        <v>111</v>
      </c>
      <c r="G77" s="22">
        <v>64.38</v>
      </c>
      <c r="H77" s="22">
        <v>5.65</v>
      </c>
      <c r="I77" s="26" t="s">
        <v>5</v>
      </c>
      <c r="J77" s="31">
        <f t="shared" si="6"/>
        <v>8.0600000000000076</v>
      </c>
      <c r="K77" s="4">
        <v>78.09</v>
      </c>
      <c r="L77" s="1">
        <f t="shared" si="7"/>
        <v>29.950000000000003</v>
      </c>
      <c r="M77" s="1">
        <v>108.04</v>
      </c>
      <c r="N77" s="1">
        <v>50.81</v>
      </c>
      <c r="O77" s="45"/>
      <c r="P77" s="44">
        <v>1</v>
      </c>
    </row>
    <row r="78" spans="2:16" x14ac:dyDescent="0.35">
      <c r="B78" s="23">
        <v>73</v>
      </c>
      <c r="C78" s="83"/>
      <c r="D78" s="81"/>
      <c r="E78" s="1" t="s">
        <v>4</v>
      </c>
      <c r="F78" s="15">
        <v>112</v>
      </c>
      <c r="G78" s="22">
        <v>63.25</v>
      </c>
      <c r="H78" s="22">
        <v>5.65</v>
      </c>
      <c r="I78" s="26" t="s">
        <v>5</v>
      </c>
      <c r="J78" s="31">
        <f t="shared" si="6"/>
        <v>8.4299999999999979</v>
      </c>
      <c r="K78" s="4">
        <v>77.33</v>
      </c>
      <c r="L78" s="1">
        <f t="shared" si="7"/>
        <v>28.290000000000006</v>
      </c>
      <c r="M78" s="1">
        <v>105.62</v>
      </c>
      <c r="N78" s="22">
        <v>49.6</v>
      </c>
      <c r="O78" s="45"/>
      <c r="P78" s="44">
        <v>1</v>
      </c>
    </row>
    <row r="79" spans="2:16" ht="15" thickBot="1" x14ac:dyDescent="0.4">
      <c r="B79" s="76" t="s">
        <v>27</v>
      </c>
      <c r="C79" s="77"/>
      <c r="D79" s="77"/>
      <c r="E79" s="77"/>
      <c r="F79" s="1"/>
      <c r="G79" s="30">
        <f>SUM(G7:G78)</f>
        <v>4544.3399999999992</v>
      </c>
      <c r="H79" s="30">
        <f>SUM(H7:H78)</f>
        <v>406.79999999999956</v>
      </c>
      <c r="I79" s="5" t="s">
        <v>5</v>
      </c>
      <c r="J79" s="30">
        <f>SUM(J7:J78)</f>
        <v>588.66</v>
      </c>
      <c r="K79" s="30">
        <f>SUM(K7:K78)</f>
        <v>5539.7999999999984</v>
      </c>
      <c r="L79" s="30">
        <f>SUM(L7:L78)</f>
        <v>2093.8800000000006</v>
      </c>
      <c r="M79" s="30">
        <f>SUM(M7:M78)</f>
        <v>7633.6799999999939</v>
      </c>
      <c r="N79" s="30">
        <f>SUM(N7:N78)</f>
        <v>3585.7199999999962</v>
      </c>
      <c r="O79" s="32">
        <f>SUM(O6:O78)</f>
        <v>18</v>
      </c>
      <c r="P79" s="32">
        <f>SUM(P10:P78)</f>
        <v>62</v>
      </c>
    </row>
    <row r="80" spans="2:16" ht="28.5" customHeight="1" thickBot="1" x14ac:dyDescent="0.4">
      <c r="B80" s="62" t="s">
        <v>56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4"/>
    </row>
    <row r="81" spans="2:3" x14ac:dyDescent="0.35">
      <c r="B81" t="s">
        <v>49</v>
      </c>
    </row>
    <row r="82" spans="2:3" x14ac:dyDescent="0.35">
      <c r="B82" s="2" t="s">
        <v>20</v>
      </c>
      <c r="C82" s="3" t="s">
        <v>18</v>
      </c>
    </row>
    <row r="83" spans="2:3" x14ac:dyDescent="0.35">
      <c r="B83" s="2" t="s">
        <v>20</v>
      </c>
      <c r="C83" s="3" t="s">
        <v>19</v>
      </c>
    </row>
    <row r="84" spans="2:3" x14ac:dyDescent="0.35">
      <c r="B84" s="2" t="s">
        <v>20</v>
      </c>
      <c r="C84" s="3" t="s">
        <v>21</v>
      </c>
    </row>
    <row r="85" spans="2:3" x14ac:dyDescent="0.35">
      <c r="B85" s="2" t="s">
        <v>20</v>
      </c>
      <c r="C85" s="3" t="s">
        <v>22</v>
      </c>
    </row>
    <row r="86" spans="2:3" x14ac:dyDescent="0.35">
      <c r="B86" s="2" t="s">
        <v>20</v>
      </c>
      <c r="C86" s="3" t="s">
        <v>23</v>
      </c>
    </row>
    <row r="87" spans="2:3" x14ac:dyDescent="0.35">
      <c r="B87" s="2" t="s">
        <v>20</v>
      </c>
      <c r="C87" s="3" t="s">
        <v>24</v>
      </c>
    </row>
  </sheetData>
  <mergeCells count="27">
    <mergeCell ref="B80:P80"/>
    <mergeCell ref="B2:P2"/>
    <mergeCell ref="B3:P3"/>
    <mergeCell ref="D19:D30"/>
    <mergeCell ref="D31:D42"/>
    <mergeCell ref="D43:D54"/>
    <mergeCell ref="D55:D66"/>
    <mergeCell ref="D67:D78"/>
    <mergeCell ref="N4:N5"/>
    <mergeCell ref="O4:P4"/>
    <mergeCell ref="D7:D18"/>
    <mergeCell ref="E6:F6"/>
    <mergeCell ref="G6:N6"/>
    <mergeCell ref="L4:L5"/>
    <mergeCell ref="M4:M5"/>
    <mergeCell ref="B4:B5"/>
    <mergeCell ref="C4:C5"/>
    <mergeCell ref="D4:D5"/>
    <mergeCell ref="E4:E5"/>
    <mergeCell ref="F4:F5"/>
    <mergeCell ref="G4:G5"/>
    <mergeCell ref="B79:E79"/>
    <mergeCell ref="H4:H5"/>
    <mergeCell ref="I4:I5"/>
    <mergeCell ref="J4:J5"/>
    <mergeCell ref="K4:K5"/>
    <mergeCell ref="C6:C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I22"/>
  <sheetViews>
    <sheetView zoomScale="55" zoomScaleNormal="55" workbookViewId="0">
      <selection activeCell="D5" sqref="D5:I5"/>
    </sheetView>
  </sheetViews>
  <sheetFormatPr defaultColWidth="9.1796875" defaultRowHeight="14.5" x14ac:dyDescent="0.35"/>
  <cols>
    <col min="1" max="3" width="9.1796875" style="20"/>
    <col min="4" max="4" width="44.81640625" style="20" customWidth="1"/>
    <col min="5" max="5" width="20" style="20" customWidth="1"/>
    <col min="6" max="6" width="17" style="20" customWidth="1"/>
    <col min="7" max="7" width="12.36328125" style="20" customWidth="1"/>
    <col min="8" max="8" width="6.6328125" style="20" customWidth="1"/>
    <col min="9" max="9" width="11.54296875" style="20" customWidth="1"/>
    <col min="10" max="16384" width="9.1796875" style="20"/>
  </cols>
  <sheetData>
    <row r="3" spans="4:9" ht="15" thickBot="1" x14ac:dyDescent="0.4"/>
    <row r="4" spans="4:9" ht="24" thickBot="1" x14ac:dyDescent="0.4">
      <c r="D4" s="90" t="s">
        <v>32</v>
      </c>
      <c r="E4" s="91"/>
      <c r="F4" s="91"/>
      <c r="G4" s="91"/>
      <c r="H4" s="91"/>
      <c r="I4" s="92"/>
    </row>
    <row r="5" spans="4:9" ht="120.75" customHeight="1" thickBot="1" x14ac:dyDescent="0.4">
      <c r="D5" s="93" t="s">
        <v>43</v>
      </c>
      <c r="E5" s="94"/>
      <c r="F5" s="94"/>
      <c r="G5" s="94"/>
      <c r="H5" s="94"/>
      <c r="I5" s="95"/>
    </row>
    <row r="6" spans="4:9" ht="23.25" customHeight="1" x14ac:dyDescent="0.45">
      <c r="D6" s="104" t="s">
        <v>33</v>
      </c>
      <c r="E6" s="96" t="s">
        <v>34</v>
      </c>
      <c r="F6" s="96" t="s">
        <v>35</v>
      </c>
      <c r="G6" s="96" t="s">
        <v>36</v>
      </c>
      <c r="H6" s="96"/>
      <c r="I6" s="97"/>
    </row>
    <row r="7" spans="4:9" ht="23.25" customHeight="1" x14ac:dyDescent="0.45">
      <c r="D7" s="105"/>
      <c r="E7" s="106"/>
      <c r="F7" s="106"/>
      <c r="G7" s="36" t="s">
        <v>55</v>
      </c>
      <c r="H7" s="36" t="s">
        <v>17</v>
      </c>
      <c r="I7" s="39" t="s">
        <v>27</v>
      </c>
    </row>
    <row r="8" spans="4:9" x14ac:dyDescent="0.35">
      <c r="D8" s="17" t="s">
        <v>44</v>
      </c>
      <c r="E8" s="24">
        <f>F8*10.764</f>
        <v>26367.000000000007</v>
      </c>
      <c r="F8" s="24">
        <f>'New T 10'!N55</f>
        <v>2449.5540691192873</v>
      </c>
      <c r="G8" s="35">
        <v>13</v>
      </c>
      <c r="H8" s="35">
        <v>41</v>
      </c>
      <c r="I8" s="18">
        <f>G8+H8</f>
        <v>54</v>
      </c>
    </row>
    <row r="9" spans="4:9" x14ac:dyDescent="0.35">
      <c r="D9" s="17" t="s">
        <v>45</v>
      </c>
      <c r="E9" s="24">
        <f>F9*10.764</f>
        <v>38596.690079999957</v>
      </c>
      <c r="F9" s="24">
        <f>'New T 14'!N79</f>
        <v>3585.7199999999962</v>
      </c>
      <c r="G9" s="35">
        <v>18</v>
      </c>
      <c r="H9" s="35">
        <v>62</v>
      </c>
      <c r="I9" s="18">
        <v>80</v>
      </c>
    </row>
    <row r="10" spans="4:9" x14ac:dyDescent="0.35">
      <c r="D10" s="19" t="s">
        <v>46</v>
      </c>
      <c r="E10" s="25">
        <f>SUM(E8:E9)</f>
        <v>64963.690079999964</v>
      </c>
      <c r="F10" s="25">
        <f>SUM(F8:F9)</f>
        <v>6035.274069119283</v>
      </c>
      <c r="G10" s="98"/>
      <c r="H10" s="98"/>
      <c r="I10" s="99"/>
    </row>
    <row r="11" spans="4:9" x14ac:dyDescent="0.35">
      <c r="D11" s="17"/>
      <c r="E11" s="37"/>
      <c r="F11" s="37"/>
      <c r="G11" s="100"/>
      <c r="H11" s="100"/>
      <c r="I11" s="101"/>
    </row>
    <row r="12" spans="4:9" x14ac:dyDescent="0.35">
      <c r="D12" s="40" t="s">
        <v>37</v>
      </c>
      <c r="E12" s="38">
        <v>1572298.2</v>
      </c>
      <c r="F12" s="38">
        <v>146160.07</v>
      </c>
      <c r="G12" s="109"/>
      <c r="H12" s="109"/>
      <c r="I12" s="110"/>
    </row>
    <row r="13" spans="4:9" x14ac:dyDescent="0.35">
      <c r="D13" s="17" t="s">
        <v>38</v>
      </c>
      <c r="E13" s="37">
        <f>F13*10.764</f>
        <v>-157326.62399999998</v>
      </c>
      <c r="F13" s="37">
        <v>-14616</v>
      </c>
      <c r="G13" s="100"/>
      <c r="H13" s="100"/>
      <c r="I13" s="101"/>
    </row>
    <row r="14" spans="4:9" x14ac:dyDescent="0.35">
      <c r="D14" s="17" t="s">
        <v>39</v>
      </c>
      <c r="E14" s="37">
        <f t="shared" ref="E14:E16" si="0">F14*10.764</f>
        <v>-900</v>
      </c>
      <c r="F14" s="24">
        <v>-83.612040133779274</v>
      </c>
      <c r="G14" s="107"/>
      <c r="H14" s="107"/>
      <c r="I14" s="108"/>
    </row>
    <row r="15" spans="4:9" x14ac:dyDescent="0.35">
      <c r="D15" s="17" t="s">
        <v>40</v>
      </c>
      <c r="E15" s="37">
        <f t="shared" si="0"/>
        <v>-17139</v>
      </c>
      <c r="F15" s="24">
        <v>-1592.2519509476033</v>
      </c>
      <c r="G15" s="107"/>
      <c r="H15" s="107"/>
      <c r="I15" s="108"/>
    </row>
    <row r="16" spans="4:9" x14ac:dyDescent="0.35">
      <c r="D16" s="19" t="s">
        <v>41</v>
      </c>
      <c r="E16" s="25">
        <f t="shared" si="0"/>
        <v>1397901.3694800001</v>
      </c>
      <c r="F16" s="25">
        <f>F12+F13+F14+F15</f>
        <v>129868.20600891864</v>
      </c>
      <c r="G16" s="98"/>
      <c r="H16" s="98"/>
      <c r="I16" s="99"/>
    </row>
    <row r="17" spans="4:9" ht="29" x14ac:dyDescent="0.35">
      <c r="D17" s="17" t="s">
        <v>42</v>
      </c>
      <c r="E17" s="24">
        <f>-1036027.15</f>
        <v>-1036027.15</v>
      </c>
      <c r="F17" s="24">
        <f>E17/10.764</f>
        <v>-96249.270717205509</v>
      </c>
      <c r="G17" s="100">
        <v>1434</v>
      </c>
      <c r="H17" s="100"/>
      <c r="I17" s="101"/>
    </row>
    <row r="18" spans="4:9" x14ac:dyDescent="0.35">
      <c r="D18" s="17" t="s">
        <v>51</v>
      </c>
      <c r="E18" s="24">
        <f t="shared" ref="E18:E21" si="1">F18*10.764</f>
        <v>-283985.10503999999</v>
      </c>
      <c r="F18" s="24">
        <f>-26382.86</f>
        <v>-26382.86</v>
      </c>
      <c r="G18" s="100">
        <v>462</v>
      </c>
      <c r="H18" s="100"/>
      <c r="I18" s="101"/>
    </row>
    <row r="19" spans="4:9" x14ac:dyDescent="0.35">
      <c r="D19" s="17" t="s">
        <v>50</v>
      </c>
      <c r="E19" s="24">
        <f t="shared" si="1"/>
        <v>-4553.1719999999996</v>
      </c>
      <c r="F19" s="24">
        <f>-423</f>
        <v>-423</v>
      </c>
      <c r="G19" s="107"/>
      <c r="H19" s="107"/>
      <c r="I19" s="108"/>
    </row>
    <row r="20" spans="4:9" x14ac:dyDescent="0.35">
      <c r="D20" s="17" t="s">
        <v>54</v>
      </c>
      <c r="E20" s="24">
        <f t="shared" si="1"/>
        <v>-8372.2391999999982</v>
      </c>
      <c r="F20" s="24">
        <f>-777.8</f>
        <v>-777.8</v>
      </c>
      <c r="G20" s="107"/>
      <c r="H20" s="107"/>
      <c r="I20" s="108"/>
    </row>
    <row r="21" spans="4:9" x14ac:dyDescent="0.35">
      <c r="D21" s="17" t="s">
        <v>53</v>
      </c>
      <c r="E21" s="24">
        <f t="shared" si="1"/>
        <v>-64963.690079999957</v>
      </c>
      <c r="F21" s="24">
        <f>-F10</f>
        <v>-6035.274069119283</v>
      </c>
      <c r="G21" s="100">
        <v>134</v>
      </c>
      <c r="H21" s="100"/>
      <c r="I21" s="101"/>
    </row>
    <row r="22" spans="4:9" ht="15" thickBot="1" x14ac:dyDescent="0.4">
      <c r="D22" s="41" t="s">
        <v>52</v>
      </c>
      <c r="E22" s="42">
        <f>SUM(E16:E21)</f>
        <v>1.3160000133211724E-2</v>
      </c>
      <c r="F22" s="43">
        <f>F16+F17+F18+F21+F19+F20</f>
        <v>1.2225938492065325E-3</v>
      </c>
      <c r="G22" s="102">
        <f>G17+G18+G21</f>
        <v>2030</v>
      </c>
      <c r="H22" s="102"/>
      <c r="I22" s="103"/>
    </row>
  </sheetData>
  <mergeCells count="19">
    <mergeCell ref="G22:I22"/>
    <mergeCell ref="G13:I13"/>
    <mergeCell ref="D6:D7"/>
    <mergeCell ref="E6:E7"/>
    <mergeCell ref="F6:F7"/>
    <mergeCell ref="G16:I16"/>
    <mergeCell ref="G17:I17"/>
    <mergeCell ref="G18:I18"/>
    <mergeCell ref="G19:I19"/>
    <mergeCell ref="G20:I20"/>
    <mergeCell ref="G11:I11"/>
    <mergeCell ref="G12:I12"/>
    <mergeCell ref="G14:I14"/>
    <mergeCell ref="G15:I15"/>
    <mergeCell ref="D4:I4"/>
    <mergeCell ref="D5:I5"/>
    <mergeCell ref="G6:I6"/>
    <mergeCell ref="G10:I10"/>
    <mergeCell ref="G21:I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New T 10</vt:lpstr>
      <vt:lpstr>New T 14</vt:lpstr>
      <vt:lpstr>UDS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Shweta P N</dc:creator>
  <cp:lastModifiedBy>Vijayalakshmi P</cp:lastModifiedBy>
  <cp:lastPrinted>2025-11-10T08:51:16Z</cp:lastPrinted>
  <dcterms:created xsi:type="dcterms:W3CDTF">2025-09-27T11:36:17Z</dcterms:created>
  <dcterms:modified xsi:type="dcterms:W3CDTF">2026-06-23T07:23:07Z</dcterms:modified>
</cp:coreProperties>
</file>