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asoning folder\RON\RON Phase 2\RON PHASE -2 RERA\RERA QUERIES 11.12.2025\rera 07.01.2025\"/>
    </mc:Choice>
  </mc:AlternateContent>
  <bookViews>
    <workbookView xWindow="0" yWindow="0" windowWidth="20490" windowHeight="7635"/>
  </bookViews>
  <sheets>
    <sheet name="RON_PHASE 2_RERA AREA STATE (2" sheetId="3" r:id="rId1"/>
  </sheets>
  <definedNames>
    <definedName name="_xlnm.Print_Area" localSheetId="0">'RON_PHASE 2_RERA AREA STATE (2'!$B$1:$M$171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4" i="3" l="1"/>
  <c r="D164" i="3"/>
  <c r="K163" i="3"/>
  <c r="G163" i="3"/>
  <c r="F163" i="3"/>
  <c r="F164" i="3" s="1"/>
  <c r="G162" i="3"/>
  <c r="F162" i="3"/>
  <c r="J157" i="3"/>
  <c r="J163" i="3" s="1"/>
  <c r="H157" i="3"/>
  <c r="H163" i="3" s="1"/>
  <c r="G157" i="3"/>
  <c r="F157" i="3"/>
  <c r="K155" i="3"/>
  <c r="K154" i="3"/>
  <c r="K153" i="3"/>
  <c r="K152" i="3"/>
  <c r="K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157" i="3" s="1"/>
  <c r="I163" i="3" s="1"/>
  <c r="I57" i="3"/>
  <c r="I56" i="3"/>
  <c r="M53" i="3"/>
  <c r="L53" i="3"/>
  <c r="J53" i="3"/>
  <c r="J162" i="3" s="1"/>
  <c r="G53" i="3"/>
  <c r="F53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H45" i="3"/>
  <c r="K44" i="3"/>
  <c r="I44" i="3"/>
  <c r="H44" i="3"/>
  <c r="K43" i="3"/>
  <c r="I43" i="3"/>
  <c r="H43" i="3"/>
  <c r="K42" i="3"/>
  <c r="I42" i="3"/>
  <c r="H42" i="3"/>
  <c r="K41" i="3"/>
  <c r="I41" i="3"/>
  <c r="K40" i="3"/>
  <c r="I40" i="3"/>
  <c r="K39" i="3"/>
  <c r="I39" i="3"/>
  <c r="K38" i="3"/>
  <c r="I38" i="3"/>
  <c r="K37" i="3"/>
  <c r="I37" i="3"/>
  <c r="K36" i="3"/>
  <c r="I36" i="3"/>
  <c r="AB35" i="3"/>
  <c r="AC35" i="3" s="1"/>
  <c r="K35" i="3"/>
  <c r="I35" i="3"/>
  <c r="K34" i="3"/>
  <c r="I34" i="3"/>
  <c r="AB34" i="3" s="1"/>
  <c r="AC34" i="3" s="1"/>
  <c r="AB33" i="3"/>
  <c r="AC33" i="3" s="1"/>
  <c r="K33" i="3"/>
  <c r="I33" i="3"/>
  <c r="K32" i="3"/>
  <c r="I32" i="3"/>
  <c r="AB32" i="3" s="1"/>
  <c r="AC32" i="3" s="1"/>
  <c r="AB31" i="3"/>
  <c r="AC31" i="3" s="1"/>
  <c r="K31" i="3"/>
  <c r="I31" i="3"/>
  <c r="K30" i="3"/>
  <c r="I30" i="3"/>
  <c r="AB30" i="3" s="1"/>
  <c r="AC30" i="3" s="1"/>
  <c r="AB29" i="3"/>
  <c r="AC29" i="3" s="1"/>
  <c r="K29" i="3"/>
  <c r="I29" i="3"/>
  <c r="K28" i="3"/>
  <c r="I28" i="3"/>
  <c r="AB28" i="3" s="1"/>
  <c r="AC28" i="3" s="1"/>
  <c r="AB27" i="3"/>
  <c r="AC27" i="3" s="1"/>
  <c r="K27" i="3"/>
  <c r="I27" i="3"/>
  <c r="K26" i="3"/>
  <c r="I26" i="3"/>
  <c r="AB26" i="3" s="1"/>
  <c r="AC26" i="3" s="1"/>
  <c r="AB25" i="3"/>
  <c r="AC25" i="3" s="1"/>
  <c r="K25" i="3"/>
  <c r="I25" i="3"/>
  <c r="K24" i="3"/>
  <c r="I24" i="3"/>
  <c r="AB24" i="3" s="1"/>
  <c r="AC24" i="3" s="1"/>
  <c r="AB23" i="3"/>
  <c r="AC23" i="3" s="1"/>
  <c r="K23" i="3"/>
  <c r="I23" i="3"/>
  <c r="K22" i="3"/>
  <c r="I22" i="3"/>
  <c r="AB22" i="3" s="1"/>
  <c r="AC22" i="3" s="1"/>
  <c r="AB21" i="3"/>
  <c r="AC21" i="3" s="1"/>
  <c r="K21" i="3"/>
  <c r="I21" i="3"/>
  <c r="K20" i="3"/>
  <c r="I20" i="3"/>
  <c r="AB20" i="3" s="1"/>
  <c r="AC20" i="3" s="1"/>
  <c r="AB19" i="3"/>
  <c r="AC19" i="3" s="1"/>
  <c r="K19" i="3"/>
  <c r="I19" i="3"/>
  <c r="K18" i="3"/>
  <c r="I18" i="3"/>
  <c r="AB18" i="3" s="1"/>
  <c r="AC18" i="3" s="1"/>
  <c r="AB17" i="3"/>
  <c r="AC17" i="3" s="1"/>
  <c r="K17" i="3"/>
  <c r="I17" i="3"/>
  <c r="H17" i="3"/>
  <c r="K16" i="3"/>
  <c r="I16" i="3"/>
  <c r="I53" i="3" s="1"/>
  <c r="I162" i="3" s="1"/>
  <c r="I164" i="3" s="1"/>
  <c r="H16" i="3"/>
  <c r="H53" i="3" s="1"/>
  <c r="H162" i="3" s="1"/>
  <c r="H164" i="3" s="1"/>
  <c r="K15" i="3"/>
  <c r="I15" i="3"/>
  <c r="H15" i="3"/>
  <c r="AB15" i="3" s="1"/>
  <c r="AC15" i="3" s="1"/>
  <c r="AB14" i="3"/>
  <c r="AC14" i="3" s="1"/>
  <c r="K14" i="3"/>
  <c r="K53" i="3" s="1"/>
  <c r="K162" i="3" s="1"/>
  <c r="K164" i="3" s="1"/>
  <c r="I14" i="3"/>
  <c r="H14" i="3"/>
  <c r="J164" i="3" l="1"/>
  <c r="AB16" i="3"/>
  <c r="AC16" i="3" s="1"/>
</calcChain>
</file>

<file path=xl/sharedStrings.xml><?xml version="1.0" encoding="utf-8"?>
<sst xmlns="http://schemas.openxmlformats.org/spreadsheetml/2006/main" count="341" uniqueCount="86">
  <si>
    <t>S.NO</t>
  </si>
  <si>
    <t>FLAT.NO</t>
  </si>
  <si>
    <t>RERA Carpet Area (sec 2(k) (sq.m)</t>
  </si>
  <si>
    <t>Exclusive Balcony (sq.m)</t>
  </si>
  <si>
    <t>Exclusive Verandah/Utility/Service/Open Terrace (Sq.m)</t>
  </si>
  <si>
    <t>Proportionate Common Area (sq.m)</t>
  </si>
  <si>
    <t>Total Area (Sq.m)</t>
  </si>
  <si>
    <t>UDS land Area (Sq.m)</t>
  </si>
  <si>
    <t>Car Parking (No.s)</t>
  </si>
  <si>
    <t>Covered</t>
  </si>
  <si>
    <t>Open</t>
  </si>
  <si>
    <t>SUMMARY</t>
  </si>
  <si>
    <t>GRAND TOTAL</t>
  </si>
  <si>
    <t>V 24</t>
  </si>
  <si>
    <t>V 25</t>
  </si>
  <si>
    <t>V 26</t>
  </si>
  <si>
    <t>V 27</t>
  </si>
  <si>
    <t>V 28</t>
  </si>
  <si>
    <t>V 29</t>
  </si>
  <si>
    <t>V 30</t>
  </si>
  <si>
    <t>G+1</t>
  </si>
  <si>
    <t>V 31</t>
  </si>
  <si>
    <t>V 32</t>
  </si>
  <si>
    <t>V 33</t>
  </si>
  <si>
    <t>V 34</t>
  </si>
  <si>
    <t>V 35</t>
  </si>
  <si>
    <t>V 36</t>
  </si>
  <si>
    <t>V 37</t>
  </si>
  <si>
    <t>V 38</t>
  </si>
  <si>
    <t>V 39</t>
  </si>
  <si>
    <t>V 40</t>
  </si>
  <si>
    <t>V 41</t>
  </si>
  <si>
    <t>V 42</t>
  </si>
  <si>
    <t>V 43</t>
  </si>
  <si>
    <t>V 44</t>
  </si>
  <si>
    <t>V 45</t>
  </si>
  <si>
    <t xml:space="preserve">FLOOR </t>
  </si>
  <si>
    <t>TYPE 
(Configuration)</t>
  </si>
  <si>
    <t>V 46</t>
  </si>
  <si>
    <t>V 47</t>
  </si>
  <si>
    <t>V 48</t>
  </si>
  <si>
    <t>V 49</t>
  </si>
  <si>
    <t>V 50</t>
  </si>
  <si>
    <t>V 51</t>
  </si>
  <si>
    <t xml:space="preserve">3BHK </t>
  </si>
  <si>
    <t xml:space="preserve">4BHK </t>
  </si>
  <si>
    <t>GROUND</t>
  </si>
  <si>
    <t>FIRST</t>
  </si>
  <si>
    <t>SECOND</t>
  </si>
  <si>
    <t>THIRD</t>
  </si>
  <si>
    <t>FOURTH</t>
  </si>
  <si>
    <t>2BHK</t>
  </si>
  <si>
    <t>3BHK</t>
  </si>
  <si>
    <t>Compact 2BHK</t>
  </si>
  <si>
    <t>V 52</t>
  </si>
  <si>
    <t>V 53</t>
  </si>
  <si>
    <t>V 54</t>
  </si>
  <si>
    <t>V 55</t>
  </si>
  <si>
    <t>V 56</t>
  </si>
  <si>
    <t>V 57</t>
  </si>
  <si>
    <t>V 58</t>
  </si>
  <si>
    <t>V 59</t>
  </si>
  <si>
    <t>V 60</t>
  </si>
  <si>
    <t>V 61</t>
  </si>
  <si>
    <t>BLOCK 1-6,8-11</t>
  </si>
  <si>
    <t>BLOCK 7</t>
  </si>
  <si>
    <t>TOTAL AREA OF BLOCK 7</t>
  </si>
  <si>
    <t>TOTAL AREA OF BLOCK 1-6,8-11</t>
  </si>
  <si>
    <t xml:space="preserve">                                           RON PHASE 2_RERA AREA STATEMENT (RERA Carpet Area) - REPUBLIC OF NATURE                                                         DATE : 2026.01.07</t>
  </si>
  <si>
    <t xml:space="preserve">GROUND </t>
  </si>
  <si>
    <t>AMENITIES</t>
  </si>
  <si>
    <t xml:space="preserve">FIRST </t>
  </si>
  <si>
    <t>Name of the Project -  Republic of Nature Phase -II  Proposed RESIDENTIAL BUILDING  WITH 129 UNITS AT  (HAMLET OF THIRUVIDANTHAI VILLAGE) VADANAMMELI VILLAGE, THIRUPORUR TALUK, CHENGALPATTU DISTRICT Survey no 287/3C, 287/4A, 287/5A1, 287/5B, 287/5C, 287/5D1, 287/6A, 287/6B1, 287/7E3, 287/7F3, 287/7G3, 287/7H3, 287/7I3, 287/7J, 287/7K, 287/8,287/9A3, 287/9B3, 287/9C1, 287/11C, 287/12A, 287/13A, 287/13B, 287/14, 287/15, 287/16A, 288/7A, 288/8C, 288/9A, 288/9B, 288/9C, 288/9E1, 288/10, 288/11A, 288/11B, 288/12A1, 288/12B1, 289/2A, 289/2B, 289/2C, 289/2D, 289/2E, 289/2F, 289/2G, 289/2H, 289/3A, 289/3B, 289/3C, 289/3D, 289/4, 290/15D3, 290/15F1, 290/15G1, 290/15H1, 290/15I12</t>
  </si>
  <si>
    <t>REPUBLIC OF NATURE PHASE -II</t>
  </si>
  <si>
    <t xml:space="preserve">  CARPET AREA  STATEMENT                                                                </t>
  </si>
  <si>
    <t>PHASE 1 UDS</t>
  </si>
  <si>
    <t>AS PER APPROVED PLAN</t>
  </si>
  <si>
    <t>ROAD GIFTED AS PER PATTA</t>
  </si>
  <si>
    <t>OSR GIFTED AS PER PATTA</t>
  </si>
  <si>
    <t>TOTAL SITE AREA</t>
  </si>
  <si>
    <t xml:space="preserve">NOTE:  </t>
  </si>
  <si>
    <t>PH CAR PARKING</t>
  </si>
  <si>
    <t>VISITOR CAR PARKING</t>
  </si>
  <si>
    <t>TOTAL CAR PARKING</t>
  </si>
  <si>
    <t>STILT+2 FLR</t>
  </si>
  <si>
    <t xml:space="preserve">THE AMENITIES  WILL NOT BE SOLD SEPARATELY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</si>
</sst>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color theme="1"/>
      <name val="Swis721 Lt BT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6" borderId="0" applyNumberFormat="0" applyBorder="0" applyAlignment="0" applyProtection="0"/>
  </cellStyleXfs>
  <cellXfs count="111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1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/>
    </xf>
    <xf numFmtId="0" fontId="0" fillId="2" borderId="10" xfId="0" applyFill="1" applyBorder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2" fontId="0" fillId="0" borderId="10" xfId="0" applyNumberFormat="1" applyBorder="1"/>
    <xf numFmtId="2" fontId="0" fillId="5" borderId="10" xfId="0" applyNumberFormat="1" applyFill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/>
    </xf>
    <xf numFmtId="2" fontId="0" fillId="8" borderId="10" xfId="0" applyNumberForma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2" fontId="8" fillId="6" borderId="0" xfId="1" applyNumberFormat="1" applyFont="1" applyAlignment="1">
      <alignment horizontal="center"/>
    </xf>
    <xf numFmtId="2" fontId="8" fillId="6" borderId="0" xfId="1" applyNumberFormat="1" applyFont="1" applyBorder="1" applyAlignment="1">
      <alignment horizontal="center"/>
    </xf>
    <xf numFmtId="0" fontId="0" fillId="9" borderId="10" xfId="0" applyFill="1" applyBorder="1"/>
    <xf numFmtId="0" fontId="2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2" fontId="0" fillId="0" borderId="27" xfId="0" applyNumberForma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/>
    </xf>
    <xf numFmtId="0" fontId="0" fillId="0" borderId="27" xfId="0" applyBorder="1"/>
    <xf numFmtId="0" fontId="0" fillId="0" borderId="13" xfId="0" applyBorder="1"/>
    <xf numFmtId="0" fontId="1" fillId="9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2" fontId="0" fillId="9" borderId="10" xfId="0" applyNumberFormat="1" applyFill="1" applyBorder="1" applyAlignment="1">
      <alignment horizontal="center"/>
    </xf>
    <xf numFmtId="2" fontId="1" fillId="9" borderId="10" xfId="0" applyNumberFormat="1" applyFont="1" applyFill="1" applyBorder="1" applyAlignment="1">
      <alignment horizontal="center" vertical="center"/>
    </xf>
    <xf numFmtId="2" fontId="0" fillId="9" borderId="10" xfId="0" applyNumberFormat="1" applyFill="1" applyBorder="1" applyAlignment="1">
      <alignment horizontal="right"/>
    </xf>
    <xf numFmtId="0" fontId="6" fillId="0" borderId="0" xfId="0" applyFont="1"/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0" fontId="6" fillId="0" borderId="10" xfId="0" applyFont="1" applyBorder="1"/>
    <xf numFmtId="0" fontId="6" fillId="0" borderId="0" xfId="0" applyFont="1" applyBorder="1"/>
    <xf numFmtId="2" fontId="6" fillId="0" borderId="0" xfId="0" applyNumberFormat="1" applyFont="1"/>
    <xf numFmtId="0" fontId="6" fillId="0" borderId="10" xfId="0" applyFont="1" applyFill="1" applyBorder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166" fontId="6" fillId="0" borderId="0" xfId="0" applyNumberFormat="1" applyFont="1"/>
    <xf numFmtId="2" fontId="12" fillId="0" borderId="1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" fillId="10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9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226"/>
  <sheetViews>
    <sheetView tabSelected="1" topLeftCell="A124" zoomScaleNormal="100" zoomScaleSheetLayoutView="100" workbookViewId="0">
      <selection activeCell="D170" sqref="D170:K170"/>
    </sheetView>
  </sheetViews>
  <sheetFormatPr defaultRowHeight="15"/>
  <cols>
    <col min="2" max="2" width="4.5703125" customWidth="1"/>
    <col min="3" max="3" width="15.85546875" customWidth="1"/>
    <col min="4" max="4" width="9.85546875" customWidth="1"/>
    <col min="5" max="5" width="20.7109375" customWidth="1"/>
    <col min="6" max="6" width="14.7109375" customWidth="1"/>
    <col min="7" max="7" width="14.28515625" customWidth="1"/>
    <col min="8" max="8" width="15.85546875" customWidth="1"/>
    <col min="9" max="9" width="13.28515625" customWidth="1"/>
    <col min="10" max="10" width="19.5703125" customWidth="1"/>
    <col min="11" max="11" width="15.140625" customWidth="1"/>
    <col min="15" max="15" width="9.5703125" bestFit="1" customWidth="1"/>
    <col min="17" max="17" width="16.5703125" customWidth="1"/>
    <col min="18" max="18" width="11.140625" customWidth="1"/>
    <col min="19" max="19" width="14.7109375" customWidth="1"/>
    <col min="20" max="20" width="12.7109375" customWidth="1"/>
    <col min="21" max="21" width="9" bestFit="1" customWidth="1"/>
    <col min="23" max="23" width="14.7109375" customWidth="1"/>
  </cols>
  <sheetData>
    <row r="1" spans="2:29" ht="15" customHeight="1">
      <c r="B1" s="89" t="s">
        <v>72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5"/>
    </row>
    <row r="2" spans="2:29"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6"/>
    </row>
    <row r="3" spans="2:29"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  <c r="M3" s="96"/>
    </row>
    <row r="4" spans="2:29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6"/>
    </row>
    <row r="5" spans="2:29"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6"/>
    </row>
    <row r="6" spans="2:29" ht="15.75" thickBot="1">
      <c r="B6" s="93"/>
      <c r="C6" s="94"/>
      <c r="D6" s="94"/>
      <c r="E6" s="94"/>
      <c r="F6" s="94"/>
      <c r="G6" s="94"/>
      <c r="H6" s="94"/>
      <c r="I6" s="94"/>
      <c r="J6" s="94"/>
      <c r="K6" s="94"/>
      <c r="L6" s="94"/>
      <c r="M6" s="97"/>
    </row>
    <row r="7" spans="2:29" ht="21.75" thickBot="1">
      <c r="B7" s="98" t="s">
        <v>73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</row>
    <row r="8" spans="2:29" ht="19.5" thickBot="1">
      <c r="B8" s="101" t="s">
        <v>74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3"/>
    </row>
    <row r="9" spans="2:29" ht="15.75" thickBot="1">
      <c r="B9" s="104" t="s">
        <v>68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9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9" ht="15" customHeight="1">
      <c r="B10" s="106" t="s">
        <v>0</v>
      </c>
      <c r="C10" s="85" t="s">
        <v>36</v>
      </c>
      <c r="D10" s="108" t="s">
        <v>1</v>
      </c>
      <c r="E10" s="83" t="s">
        <v>37</v>
      </c>
      <c r="F10" s="85" t="s">
        <v>2</v>
      </c>
      <c r="G10" s="83" t="s">
        <v>3</v>
      </c>
      <c r="H10" s="85" t="s">
        <v>4</v>
      </c>
      <c r="I10" s="85" t="s">
        <v>5</v>
      </c>
      <c r="J10" s="85" t="s">
        <v>6</v>
      </c>
      <c r="K10" s="85" t="s">
        <v>7</v>
      </c>
      <c r="L10" s="87" t="s">
        <v>8</v>
      </c>
      <c r="M10" s="88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9" ht="51.75" customHeight="1">
      <c r="B11" s="107"/>
      <c r="C11" s="86"/>
      <c r="D11" s="109"/>
      <c r="E11" s="110"/>
      <c r="F11" s="86"/>
      <c r="G11" s="84"/>
      <c r="H11" s="86"/>
      <c r="I11" s="86"/>
      <c r="J11" s="86"/>
      <c r="K11" s="86"/>
      <c r="L11" s="1" t="s">
        <v>9</v>
      </c>
      <c r="M11" s="2" t="s">
        <v>10</v>
      </c>
    </row>
    <row r="12" spans="2:29">
      <c r="B12" s="73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9">
      <c r="B13" s="76" t="s">
        <v>64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/>
      <c r="N13" s="12"/>
      <c r="O13" s="12"/>
      <c r="P13" s="12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2"/>
    </row>
    <row r="14" spans="2:29">
      <c r="B14" s="4">
        <v>1</v>
      </c>
      <c r="C14" s="5" t="s">
        <v>84</v>
      </c>
      <c r="D14" s="5" t="s">
        <v>13</v>
      </c>
      <c r="E14" s="8" t="s">
        <v>44</v>
      </c>
      <c r="F14" s="22">
        <v>154.79</v>
      </c>
      <c r="G14" s="6">
        <v>10.01</v>
      </c>
      <c r="H14" s="6">
        <f>3.65+14.97</f>
        <v>18.62</v>
      </c>
      <c r="I14" s="7">
        <f>J14-197.59</f>
        <v>39.518000000000001</v>
      </c>
      <c r="J14" s="7">
        <v>237.108</v>
      </c>
      <c r="K14" s="19">
        <f>J14</f>
        <v>237.108</v>
      </c>
      <c r="L14" s="3">
        <v>2</v>
      </c>
      <c r="M14" s="3"/>
      <c r="N14" s="11"/>
      <c r="Q14" s="17"/>
      <c r="R14" s="17"/>
      <c r="S14" s="17"/>
      <c r="T14" s="17"/>
      <c r="U14" s="17"/>
      <c r="V14" s="17"/>
      <c r="W14" s="17"/>
      <c r="X14" s="17"/>
      <c r="Y14" s="18"/>
      <c r="Z14" s="18"/>
      <c r="AB14" s="11">
        <f t="shared" ref="AB14:AB35" si="0">F14+G14+H14+I14</f>
        <v>222.93799999999999</v>
      </c>
      <c r="AC14" s="11">
        <f t="shared" ref="AC14:AC35" si="1">J14-AB14</f>
        <v>14.170000000000016</v>
      </c>
    </row>
    <row r="15" spans="2:29">
      <c r="B15" s="4">
        <v>2</v>
      </c>
      <c r="C15" s="5" t="s">
        <v>84</v>
      </c>
      <c r="D15" s="5" t="s">
        <v>14</v>
      </c>
      <c r="E15" s="8" t="s">
        <v>44</v>
      </c>
      <c r="F15" s="22">
        <v>154.79</v>
      </c>
      <c r="G15" s="6">
        <v>10.01</v>
      </c>
      <c r="H15" s="6">
        <f t="shared" ref="H15:H17" si="2">3.65+14.97</f>
        <v>18.62</v>
      </c>
      <c r="I15" s="7">
        <f t="shared" ref="I15:I17" si="3">J15-197.59</f>
        <v>39.518000000000001</v>
      </c>
      <c r="J15" s="7">
        <v>237.108</v>
      </c>
      <c r="K15" s="19">
        <f t="shared" ref="K15:K51" si="4">J15</f>
        <v>237.108</v>
      </c>
      <c r="L15" s="3">
        <v>2</v>
      </c>
      <c r="M15" s="3"/>
      <c r="N15" s="11"/>
      <c r="Q15" s="18"/>
      <c r="R15" s="18"/>
      <c r="S15" s="18"/>
      <c r="T15" s="18"/>
      <c r="U15" s="18"/>
      <c r="V15" s="18"/>
      <c r="W15" s="18"/>
      <c r="X15" s="18"/>
      <c r="Y15" s="18"/>
      <c r="Z15" s="18"/>
      <c r="AB15" s="11">
        <f t="shared" si="0"/>
        <v>222.93799999999999</v>
      </c>
      <c r="AC15" s="11">
        <f t="shared" si="1"/>
        <v>14.170000000000016</v>
      </c>
    </row>
    <row r="16" spans="2:29">
      <c r="B16" s="4">
        <v>3</v>
      </c>
      <c r="C16" s="5" t="s">
        <v>84</v>
      </c>
      <c r="D16" s="5" t="s">
        <v>15</v>
      </c>
      <c r="E16" s="8" t="s">
        <v>44</v>
      </c>
      <c r="F16" s="22">
        <v>154.79</v>
      </c>
      <c r="G16" s="6">
        <v>10.01</v>
      </c>
      <c r="H16" s="6">
        <f t="shared" si="2"/>
        <v>18.62</v>
      </c>
      <c r="I16" s="7">
        <f t="shared" si="3"/>
        <v>39.518000000000001</v>
      </c>
      <c r="J16" s="7">
        <v>237.108</v>
      </c>
      <c r="K16" s="19">
        <f t="shared" si="4"/>
        <v>237.108</v>
      </c>
      <c r="L16" s="3">
        <v>2</v>
      </c>
      <c r="M16" s="3"/>
      <c r="N16" s="11"/>
      <c r="Q16" s="18"/>
      <c r="R16" s="18"/>
      <c r="S16" s="18"/>
      <c r="T16" s="18"/>
      <c r="U16" s="18"/>
      <c r="V16" s="18"/>
      <c r="W16" s="18"/>
      <c r="X16" s="18"/>
      <c r="Y16" s="18"/>
      <c r="Z16" s="18"/>
      <c r="AB16" s="11">
        <f t="shared" si="0"/>
        <v>222.93799999999999</v>
      </c>
      <c r="AC16" s="11">
        <f t="shared" si="1"/>
        <v>14.170000000000016</v>
      </c>
    </row>
    <row r="17" spans="2:34">
      <c r="B17" s="4">
        <v>4</v>
      </c>
      <c r="C17" s="5" t="s">
        <v>84</v>
      </c>
      <c r="D17" s="5" t="s">
        <v>16</v>
      </c>
      <c r="E17" s="8" t="s">
        <v>44</v>
      </c>
      <c r="F17" s="22">
        <v>154.79</v>
      </c>
      <c r="G17" s="6">
        <v>10.01</v>
      </c>
      <c r="H17" s="6">
        <f t="shared" si="2"/>
        <v>18.62</v>
      </c>
      <c r="I17" s="7">
        <f t="shared" si="3"/>
        <v>39.518000000000001</v>
      </c>
      <c r="J17" s="7">
        <v>237.108</v>
      </c>
      <c r="K17" s="19">
        <f t="shared" si="4"/>
        <v>237.108</v>
      </c>
      <c r="L17" s="3">
        <v>2</v>
      </c>
      <c r="M17" s="3"/>
      <c r="N17" s="11"/>
      <c r="Q17" s="18"/>
      <c r="R17" s="18"/>
      <c r="S17" s="18"/>
      <c r="T17" s="18"/>
      <c r="U17" s="18"/>
      <c r="V17" s="18"/>
      <c r="W17" s="18"/>
      <c r="X17" s="18"/>
      <c r="Y17" s="18"/>
      <c r="Z17" s="18"/>
      <c r="AB17" s="11">
        <f t="shared" si="0"/>
        <v>222.93799999999999</v>
      </c>
      <c r="AC17" s="11">
        <f t="shared" si="1"/>
        <v>14.170000000000016</v>
      </c>
    </row>
    <row r="18" spans="2:34">
      <c r="B18" s="4">
        <v>5</v>
      </c>
      <c r="C18" s="64" t="s">
        <v>20</v>
      </c>
      <c r="D18" s="64" t="s">
        <v>17</v>
      </c>
      <c r="E18" s="8" t="s">
        <v>45</v>
      </c>
      <c r="F18" s="22">
        <v>253.24</v>
      </c>
      <c r="G18" s="6">
        <v>3.64</v>
      </c>
      <c r="H18" s="6">
        <v>109.37</v>
      </c>
      <c r="I18" s="7">
        <f>J18-367.32</f>
        <v>73.463999999999999</v>
      </c>
      <c r="J18" s="7">
        <v>440.78399999999999</v>
      </c>
      <c r="K18" s="19">
        <f t="shared" si="4"/>
        <v>440.78399999999999</v>
      </c>
      <c r="L18" s="3">
        <v>2</v>
      </c>
      <c r="M18" s="3"/>
      <c r="N18" s="11"/>
      <c r="AB18" s="11">
        <f t="shared" si="0"/>
        <v>439.714</v>
      </c>
      <c r="AC18" s="11">
        <f t="shared" si="1"/>
        <v>1.0699999999999932</v>
      </c>
    </row>
    <row r="19" spans="2:34">
      <c r="B19" s="4">
        <v>6</v>
      </c>
      <c r="C19" s="64" t="s">
        <v>20</v>
      </c>
      <c r="D19" s="64" t="s">
        <v>18</v>
      </c>
      <c r="E19" s="8" t="s">
        <v>45</v>
      </c>
      <c r="F19" s="22">
        <v>253.24</v>
      </c>
      <c r="G19" s="6">
        <v>3.64</v>
      </c>
      <c r="H19" s="6">
        <v>109.37</v>
      </c>
      <c r="I19" s="7">
        <f t="shared" ref="I19:I20" si="5">J19-367.32</f>
        <v>73.463999999999999</v>
      </c>
      <c r="J19" s="7">
        <v>440.78399999999999</v>
      </c>
      <c r="K19" s="19">
        <f t="shared" si="4"/>
        <v>440.78399999999999</v>
      </c>
      <c r="L19" s="3">
        <v>2</v>
      </c>
      <c r="M19" s="3"/>
      <c r="N19" s="11"/>
      <c r="AB19" s="11">
        <f t="shared" si="0"/>
        <v>439.714</v>
      </c>
      <c r="AC19" s="11">
        <f t="shared" si="1"/>
        <v>1.0699999999999932</v>
      </c>
    </row>
    <row r="20" spans="2:34">
      <c r="B20" s="4">
        <v>7</v>
      </c>
      <c r="C20" s="64" t="s">
        <v>20</v>
      </c>
      <c r="D20" s="64" t="s">
        <v>19</v>
      </c>
      <c r="E20" s="8" t="s">
        <v>45</v>
      </c>
      <c r="F20" s="22">
        <v>253.24</v>
      </c>
      <c r="G20" s="6">
        <v>3.64</v>
      </c>
      <c r="H20" s="6">
        <v>109.37</v>
      </c>
      <c r="I20" s="7">
        <f t="shared" si="5"/>
        <v>73.463999999999999</v>
      </c>
      <c r="J20" s="7">
        <v>440.78399999999999</v>
      </c>
      <c r="K20" s="19">
        <f t="shared" si="4"/>
        <v>440.78399999999999</v>
      </c>
      <c r="L20" s="3">
        <v>2</v>
      </c>
      <c r="M20" s="3"/>
      <c r="N20" s="11"/>
      <c r="AB20" s="11">
        <f t="shared" si="0"/>
        <v>439.714</v>
      </c>
      <c r="AC20" s="11">
        <f t="shared" si="1"/>
        <v>1.0699999999999932</v>
      </c>
      <c r="AH20" s="10"/>
    </row>
    <row r="21" spans="2:34">
      <c r="B21" s="4">
        <v>8</v>
      </c>
      <c r="C21" s="64" t="s">
        <v>20</v>
      </c>
      <c r="D21" s="64" t="s">
        <v>21</v>
      </c>
      <c r="E21" s="8" t="s">
        <v>44</v>
      </c>
      <c r="F21" s="21">
        <v>150.55000000000001</v>
      </c>
      <c r="G21" s="6">
        <v>8.1199999999999992</v>
      </c>
      <c r="H21" s="6">
        <v>16.329999999999998</v>
      </c>
      <c r="I21" s="7">
        <f>J21-202.22</f>
        <v>40.443999999999988</v>
      </c>
      <c r="J21" s="7">
        <v>242.66399999999999</v>
      </c>
      <c r="K21" s="19">
        <f t="shared" si="4"/>
        <v>242.66399999999999</v>
      </c>
      <c r="L21" s="3">
        <v>2</v>
      </c>
      <c r="M21" s="3"/>
      <c r="N21" s="11"/>
      <c r="AB21" s="11">
        <f t="shared" si="0"/>
        <v>215.44399999999999</v>
      </c>
      <c r="AC21" s="11">
        <f t="shared" si="1"/>
        <v>27.22</v>
      </c>
    </row>
    <row r="22" spans="2:34">
      <c r="B22" s="4">
        <v>9</v>
      </c>
      <c r="C22" s="64" t="s">
        <v>20</v>
      </c>
      <c r="D22" s="64" t="s">
        <v>22</v>
      </c>
      <c r="E22" s="8" t="s">
        <v>44</v>
      </c>
      <c r="F22" s="21">
        <v>150.55000000000001</v>
      </c>
      <c r="G22" s="6">
        <v>8.1199999999999992</v>
      </c>
      <c r="H22" s="6">
        <v>16.329999999999998</v>
      </c>
      <c r="I22" s="7">
        <f t="shared" ref="I22:I25" si="6">J22-202.22</f>
        <v>40.443999999999988</v>
      </c>
      <c r="J22" s="7">
        <v>242.66399999999999</v>
      </c>
      <c r="K22" s="19">
        <f t="shared" si="4"/>
        <v>242.66399999999999</v>
      </c>
      <c r="L22" s="3">
        <v>2</v>
      </c>
      <c r="M22" s="3"/>
      <c r="N22" s="11"/>
      <c r="AB22" s="11">
        <f t="shared" si="0"/>
        <v>215.44399999999999</v>
      </c>
      <c r="AC22" s="11">
        <f t="shared" si="1"/>
        <v>27.22</v>
      </c>
    </row>
    <row r="23" spans="2:34">
      <c r="B23" s="4">
        <v>10</v>
      </c>
      <c r="C23" s="64" t="s">
        <v>20</v>
      </c>
      <c r="D23" s="64" t="s">
        <v>23</v>
      </c>
      <c r="E23" s="8" t="s">
        <v>44</v>
      </c>
      <c r="F23" s="21">
        <v>150.55000000000001</v>
      </c>
      <c r="G23" s="6">
        <v>8.1199999999999992</v>
      </c>
      <c r="H23" s="6">
        <v>16.329999999999998</v>
      </c>
      <c r="I23" s="7">
        <f t="shared" si="6"/>
        <v>40.443999999999988</v>
      </c>
      <c r="J23" s="7">
        <v>242.66399999999999</v>
      </c>
      <c r="K23" s="19">
        <f t="shared" si="4"/>
        <v>242.66399999999999</v>
      </c>
      <c r="L23" s="3">
        <v>2</v>
      </c>
      <c r="M23" s="3"/>
      <c r="N23" s="11"/>
      <c r="AB23" s="11">
        <f t="shared" si="0"/>
        <v>215.44399999999999</v>
      </c>
      <c r="AC23" s="11">
        <f t="shared" si="1"/>
        <v>27.22</v>
      </c>
    </row>
    <row r="24" spans="2:34">
      <c r="B24" s="4">
        <v>11</v>
      </c>
      <c r="C24" s="64" t="s">
        <v>20</v>
      </c>
      <c r="D24" s="64" t="s">
        <v>24</v>
      </c>
      <c r="E24" s="8" t="s">
        <v>44</v>
      </c>
      <c r="F24" s="21">
        <v>150.55000000000001</v>
      </c>
      <c r="G24" s="6">
        <v>8.1199999999999992</v>
      </c>
      <c r="H24" s="6">
        <v>16.329999999999998</v>
      </c>
      <c r="I24" s="7">
        <f t="shared" si="6"/>
        <v>40.443999999999988</v>
      </c>
      <c r="J24" s="7">
        <v>242.66399999999999</v>
      </c>
      <c r="K24" s="19">
        <f t="shared" si="4"/>
        <v>242.66399999999999</v>
      </c>
      <c r="L24" s="3">
        <v>2</v>
      </c>
      <c r="M24" s="3"/>
      <c r="N24" s="11"/>
      <c r="AB24" s="11">
        <f t="shared" si="0"/>
        <v>215.44399999999999</v>
      </c>
      <c r="AC24" s="11">
        <f t="shared" si="1"/>
        <v>27.22</v>
      </c>
    </row>
    <row r="25" spans="2:34">
      <c r="B25" s="4">
        <v>12</v>
      </c>
      <c r="C25" s="64" t="s">
        <v>20</v>
      </c>
      <c r="D25" s="64" t="s">
        <v>25</v>
      </c>
      <c r="E25" s="8" t="s">
        <v>44</v>
      </c>
      <c r="F25" s="21">
        <v>150.55000000000001</v>
      </c>
      <c r="G25" s="6">
        <v>8.1199999999999992</v>
      </c>
      <c r="H25" s="6">
        <v>16.329999999999998</v>
      </c>
      <c r="I25" s="7">
        <f t="shared" si="6"/>
        <v>40.443999999999988</v>
      </c>
      <c r="J25" s="7">
        <v>242.66399999999999</v>
      </c>
      <c r="K25" s="19">
        <f t="shared" si="4"/>
        <v>242.66399999999999</v>
      </c>
      <c r="L25" s="3">
        <v>2</v>
      </c>
      <c r="M25" s="3"/>
      <c r="N25" s="11"/>
      <c r="AB25" s="11">
        <f t="shared" si="0"/>
        <v>215.44399999999999</v>
      </c>
      <c r="AC25" s="11">
        <f t="shared" si="1"/>
        <v>27.22</v>
      </c>
    </row>
    <row r="26" spans="2:34">
      <c r="B26" s="4">
        <v>13</v>
      </c>
      <c r="C26" s="5" t="s">
        <v>84</v>
      </c>
      <c r="D26" s="5" t="s">
        <v>26</v>
      </c>
      <c r="E26" s="8" t="s">
        <v>44</v>
      </c>
      <c r="F26" s="22">
        <v>154.79</v>
      </c>
      <c r="G26" s="6">
        <v>10.01</v>
      </c>
      <c r="H26" s="6">
        <v>18.63</v>
      </c>
      <c r="I26" s="7">
        <f>J26-197.59</f>
        <v>39.518000000000001</v>
      </c>
      <c r="J26" s="7">
        <v>237.108</v>
      </c>
      <c r="K26" s="19">
        <f t="shared" si="4"/>
        <v>237.108</v>
      </c>
      <c r="L26" s="3">
        <v>2</v>
      </c>
      <c r="M26" s="3"/>
      <c r="N26" s="11"/>
      <c r="AB26" s="11">
        <f t="shared" si="0"/>
        <v>222.94799999999998</v>
      </c>
      <c r="AC26" s="11">
        <f t="shared" si="1"/>
        <v>14.160000000000025</v>
      </c>
    </row>
    <row r="27" spans="2:34">
      <c r="B27" s="4">
        <v>14</v>
      </c>
      <c r="C27" s="5" t="s">
        <v>84</v>
      </c>
      <c r="D27" s="5" t="s">
        <v>27</v>
      </c>
      <c r="E27" s="8" t="s">
        <v>44</v>
      </c>
      <c r="F27" s="22">
        <v>154.79</v>
      </c>
      <c r="G27" s="6">
        <v>10.01</v>
      </c>
      <c r="H27" s="6">
        <v>18.63</v>
      </c>
      <c r="I27" s="7">
        <f t="shared" ref="I27:I30" si="7">J27-197.59</f>
        <v>39.518000000000001</v>
      </c>
      <c r="J27" s="7">
        <v>237.108</v>
      </c>
      <c r="K27" s="19">
        <f t="shared" si="4"/>
        <v>237.108</v>
      </c>
      <c r="L27" s="3">
        <v>2</v>
      </c>
      <c r="M27" s="3"/>
      <c r="N27" s="11"/>
      <c r="AB27" s="11">
        <f t="shared" si="0"/>
        <v>222.94799999999998</v>
      </c>
      <c r="AC27" s="11">
        <f t="shared" si="1"/>
        <v>14.160000000000025</v>
      </c>
    </row>
    <row r="28" spans="2:34">
      <c r="B28" s="4">
        <v>15</v>
      </c>
      <c r="C28" s="5" t="s">
        <v>84</v>
      </c>
      <c r="D28" s="5" t="s">
        <v>28</v>
      </c>
      <c r="E28" s="8" t="s">
        <v>44</v>
      </c>
      <c r="F28" s="22">
        <v>154.79</v>
      </c>
      <c r="G28" s="6">
        <v>10.01</v>
      </c>
      <c r="H28" s="6">
        <v>18.63</v>
      </c>
      <c r="I28" s="7">
        <f t="shared" si="7"/>
        <v>39.518000000000001</v>
      </c>
      <c r="J28" s="7">
        <v>237.108</v>
      </c>
      <c r="K28" s="19">
        <f t="shared" si="4"/>
        <v>237.108</v>
      </c>
      <c r="L28" s="3">
        <v>2</v>
      </c>
      <c r="M28" s="3"/>
      <c r="N28" s="11"/>
      <c r="AB28" s="11">
        <f t="shared" si="0"/>
        <v>222.94799999999998</v>
      </c>
      <c r="AC28" s="11">
        <f t="shared" si="1"/>
        <v>14.160000000000025</v>
      </c>
    </row>
    <row r="29" spans="2:34">
      <c r="B29" s="4">
        <v>16</v>
      </c>
      <c r="C29" s="5" t="s">
        <v>84</v>
      </c>
      <c r="D29" s="5" t="s">
        <v>29</v>
      </c>
      <c r="E29" s="8" t="s">
        <v>44</v>
      </c>
      <c r="F29" s="22">
        <v>154.79</v>
      </c>
      <c r="G29" s="6">
        <v>10.01</v>
      </c>
      <c r="H29" s="6">
        <v>18.63</v>
      </c>
      <c r="I29" s="7">
        <f t="shared" si="7"/>
        <v>39.518000000000001</v>
      </c>
      <c r="J29" s="7">
        <v>237.108</v>
      </c>
      <c r="K29" s="19">
        <f t="shared" si="4"/>
        <v>237.108</v>
      </c>
      <c r="L29" s="3">
        <v>2</v>
      </c>
      <c r="M29" s="3"/>
      <c r="N29" s="11"/>
      <c r="AB29" s="11">
        <f t="shared" si="0"/>
        <v>222.94799999999998</v>
      </c>
      <c r="AC29" s="11">
        <f t="shared" si="1"/>
        <v>14.160000000000025</v>
      </c>
    </row>
    <row r="30" spans="2:34">
      <c r="B30" s="4">
        <v>17</v>
      </c>
      <c r="C30" s="5" t="s">
        <v>84</v>
      </c>
      <c r="D30" s="5" t="s">
        <v>30</v>
      </c>
      <c r="E30" s="8" t="s">
        <v>44</v>
      </c>
      <c r="F30" s="22">
        <v>154.79</v>
      </c>
      <c r="G30" s="6">
        <v>10.01</v>
      </c>
      <c r="H30" s="6">
        <v>18.63</v>
      </c>
      <c r="I30" s="7">
        <f t="shared" si="7"/>
        <v>39.518000000000001</v>
      </c>
      <c r="J30" s="7">
        <v>237.108</v>
      </c>
      <c r="K30" s="19">
        <f t="shared" si="4"/>
        <v>237.108</v>
      </c>
      <c r="L30" s="3">
        <v>2</v>
      </c>
      <c r="M30" s="3"/>
      <c r="N30" s="11"/>
      <c r="AB30" s="11">
        <f t="shared" si="0"/>
        <v>222.94799999999998</v>
      </c>
      <c r="AC30" s="11">
        <f t="shared" si="1"/>
        <v>14.160000000000025</v>
      </c>
    </row>
    <row r="31" spans="2:34">
      <c r="B31" s="4">
        <v>18</v>
      </c>
      <c r="C31" s="5" t="s">
        <v>84</v>
      </c>
      <c r="D31" s="5" t="s">
        <v>31</v>
      </c>
      <c r="E31" s="8" t="s">
        <v>44</v>
      </c>
      <c r="F31" s="21">
        <v>150.55000000000001</v>
      </c>
      <c r="G31" s="6">
        <v>8.1199999999999992</v>
      </c>
      <c r="H31" s="6">
        <v>16.329999999999998</v>
      </c>
      <c r="I31" s="7">
        <f>J31-202.22</f>
        <v>40.443999999999988</v>
      </c>
      <c r="J31" s="7">
        <v>242.66399999999999</v>
      </c>
      <c r="K31" s="19">
        <f t="shared" si="4"/>
        <v>242.66399999999999</v>
      </c>
      <c r="L31" s="3">
        <v>2</v>
      </c>
      <c r="M31" s="3"/>
      <c r="N31" s="11"/>
      <c r="AB31" s="11">
        <f t="shared" si="0"/>
        <v>215.44399999999999</v>
      </c>
      <c r="AC31" s="11">
        <f t="shared" si="1"/>
        <v>27.22</v>
      </c>
    </row>
    <row r="32" spans="2:34">
      <c r="B32" s="4">
        <v>19</v>
      </c>
      <c r="C32" s="5" t="s">
        <v>84</v>
      </c>
      <c r="D32" s="5" t="s">
        <v>32</v>
      </c>
      <c r="E32" s="8" t="s">
        <v>44</v>
      </c>
      <c r="F32" s="21">
        <v>150.55000000000001</v>
      </c>
      <c r="G32" s="6">
        <v>8.1199999999999992</v>
      </c>
      <c r="H32" s="6">
        <v>16.329999999999998</v>
      </c>
      <c r="I32" s="7">
        <f t="shared" ref="I32:I41" si="8">J32-202.22</f>
        <v>40.443999999999988</v>
      </c>
      <c r="J32" s="7">
        <v>242.66399999999999</v>
      </c>
      <c r="K32" s="19">
        <f t="shared" si="4"/>
        <v>242.66399999999999</v>
      </c>
      <c r="L32" s="3">
        <v>2</v>
      </c>
      <c r="M32" s="3"/>
      <c r="N32" s="11"/>
      <c r="AB32" s="11">
        <f t="shared" si="0"/>
        <v>215.44399999999999</v>
      </c>
      <c r="AC32" s="11">
        <f t="shared" si="1"/>
        <v>27.22</v>
      </c>
    </row>
    <row r="33" spans="2:29">
      <c r="B33" s="4">
        <v>20</v>
      </c>
      <c r="C33" s="5" t="s">
        <v>84</v>
      </c>
      <c r="D33" s="5" t="s">
        <v>33</v>
      </c>
      <c r="E33" s="8" t="s">
        <v>44</v>
      </c>
      <c r="F33" s="21">
        <v>150.55000000000001</v>
      </c>
      <c r="G33" s="6">
        <v>8.1199999999999992</v>
      </c>
      <c r="H33" s="6">
        <v>16.329999999999998</v>
      </c>
      <c r="I33" s="7">
        <f t="shared" si="8"/>
        <v>40.443999999999988</v>
      </c>
      <c r="J33" s="7">
        <v>242.66399999999999</v>
      </c>
      <c r="K33" s="19">
        <f t="shared" si="4"/>
        <v>242.66399999999999</v>
      </c>
      <c r="L33" s="3">
        <v>2</v>
      </c>
      <c r="M33" s="3"/>
      <c r="N33" s="11"/>
      <c r="AB33" s="11">
        <f t="shared" si="0"/>
        <v>215.44399999999999</v>
      </c>
      <c r="AC33" s="11">
        <f t="shared" si="1"/>
        <v>27.22</v>
      </c>
    </row>
    <row r="34" spans="2:29">
      <c r="B34" s="4">
        <v>21</v>
      </c>
      <c r="C34" s="5" t="s">
        <v>84</v>
      </c>
      <c r="D34" s="5" t="s">
        <v>34</v>
      </c>
      <c r="E34" s="8" t="s">
        <v>44</v>
      </c>
      <c r="F34" s="21">
        <v>150.55000000000001</v>
      </c>
      <c r="G34" s="6">
        <v>8.1199999999999992</v>
      </c>
      <c r="H34" s="6">
        <v>16.329999999999998</v>
      </c>
      <c r="I34" s="7">
        <f t="shared" si="8"/>
        <v>40.443999999999988</v>
      </c>
      <c r="J34" s="7">
        <v>242.66399999999999</v>
      </c>
      <c r="K34" s="19">
        <f t="shared" si="4"/>
        <v>242.66399999999999</v>
      </c>
      <c r="L34" s="3">
        <v>2</v>
      </c>
      <c r="M34" s="3"/>
      <c r="N34" s="11"/>
      <c r="AB34" s="11">
        <f t="shared" si="0"/>
        <v>215.44399999999999</v>
      </c>
      <c r="AC34" s="11">
        <f t="shared" si="1"/>
        <v>27.22</v>
      </c>
    </row>
    <row r="35" spans="2:29">
      <c r="B35" s="4">
        <v>22</v>
      </c>
      <c r="C35" s="5" t="s">
        <v>84</v>
      </c>
      <c r="D35" s="5" t="s">
        <v>35</v>
      </c>
      <c r="E35" s="8" t="s">
        <v>44</v>
      </c>
      <c r="F35" s="21">
        <v>150.55000000000001</v>
      </c>
      <c r="G35" s="6">
        <v>8.1199999999999992</v>
      </c>
      <c r="H35" s="6">
        <v>16.329999999999998</v>
      </c>
      <c r="I35" s="7">
        <f t="shared" si="8"/>
        <v>40.443999999999988</v>
      </c>
      <c r="J35" s="7">
        <v>242.66399999999999</v>
      </c>
      <c r="K35" s="19">
        <f t="shared" si="4"/>
        <v>242.66399999999999</v>
      </c>
      <c r="L35" s="3">
        <v>2</v>
      </c>
      <c r="M35" s="3"/>
      <c r="N35" s="11"/>
      <c r="AB35" s="11">
        <f t="shared" si="0"/>
        <v>215.44399999999999</v>
      </c>
      <c r="AC35" s="11">
        <f t="shared" si="1"/>
        <v>27.22</v>
      </c>
    </row>
    <row r="36" spans="2:29">
      <c r="B36" s="4">
        <v>23</v>
      </c>
      <c r="C36" s="5" t="s">
        <v>84</v>
      </c>
      <c r="D36" s="5" t="s">
        <v>38</v>
      </c>
      <c r="E36" s="8" t="s">
        <v>44</v>
      </c>
      <c r="F36" s="21">
        <v>150.55000000000001</v>
      </c>
      <c r="G36" s="6">
        <v>8.1199999999999992</v>
      </c>
      <c r="H36" s="6">
        <v>16.329999999999998</v>
      </c>
      <c r="I36" s="7">
        <f t="shared" si="8"/>
        <v>40.443999999999988</v>
      </c>
      <c r="J36" s="7">
        <v>242.66399999999999</v>
      </c>
      <c r="K36" s="19">
        <f t="shared" si="4"/>
        <v>242.66399999999999</v>
      </c>
      <c r="L36" s="3">
        <v>2</v>
      </c>
      <c r="M36" s="3"/>
      <c r="N36" s="11"/>
      <c r="AB36" s="11"/>
      <c r="AC36" s="11"/>
    </row>
    <row r="37" spans="2:29">
      <c r="B37" s="4">
        <v>24</v>
      </c>
      <c r="C37" s="5" t="s">
        <v>84</v>
      </c>
      <c r="D37" s="5" t="s">
        <v>39</v>
      </c>
      <c r="E37" s="8" t="s">
        <v>44</v>
      </c>
      <c r="F37" s="21">
        <v>150.55000000000001</v>
      </c>
      <c r="G37" s="6">
        <v>8.1199999999999992</v>
      </c>
      <c r="H37" s="6">
        <v>16.329999999999998</v>
      </c>
      <c r="I37" s="7">
        <f t="shared" si="8"/>
        <v>40.443999999999988</v>
      </c>
      <c r="J37" s="7">
        <v>242.66399999999999</v>
      </c>
      <c r="K37" s="19">
        <f t="shared" si="4"/>
        <v>242.66399999999999</v>
      </c>
      <c r="L37" s="3">
        <v>2</v>
      </c>
      <c r="M37" s="3"/>
      <c r="N37" s="11"/>
      <c r="AB37" s="11"/>
      <c r="AC37" s="11"/>
    </row>
    <row r="38" spans="2:29">
      <c r="B38" s="4">
        <v>25</v>
      </c>
      <c r="C38" s="5" t="s">
        <v>84</v>
      </c>
      <c r="D38" s="5" t="s">
        <v>40</v>
      </c>
      <c r="E38" s="8" t="s">
        <v>44</v>
      </c>
      <c r="F38" s="21">
        <v>150.55000000000001</v>
      </c>
      <c r="G38" s="6">
        <v>8.1199999999999992</v>
      </c>
      <c r="H38" s="6">
        <v>16.329999999999998</v>
      </c>
      <c r="I38" s="7">
        <f t="shared" si="8"/>
        <v>40.443999999999988</v>
      </c>
      <c r="J38" s="7">
        <v>242.66399999999999</v>
      </c>
      <c r="K38" s="19">
        <f t="shared" si="4"/>
        <v>242.66399999999999</v>
      </c>
      <c r="L38" s="3">
        <v>2</v>
      </c>
      <c r="M38" s="3"/>
      <c r="N38" s="11"/>
      <c r="AB38" s="11"/>
      <c r="AC38" s="11"/>
    </row>
    <row r="39" spans="2:29">
      <c r="B39" s="4">
        <v>26</v>
      </c>
      <c r="C39" s="5" t="s">
        <v>84</v>
      </c>
      <c r="D39" s="5" t="s">
        <v>41</v>
      </c>
      <c r="E39" s="8" t="s">
        <v>44</v>
      </c>
      <c r="F39" s="21">
        <v>150.55000000000001</v>
      </c>
      <c r="G39" s="6">
        <v>8.1199999999999992</v>
      </c>
      <c r="H39" s="6">
        <v>16.329999999999998</v>
      </c>
      <c r="I39" s="7">
        <f t="shared" si="8"/>
        <v>40.443999999999988</v>
      </c>
      <c r="J39" s="7">
        <v>242.66399999999999</v>
      </c>
      <c r="K39" s="19">
        <f t="shared" si="4"/>
        <v>242.66399999999999</v>
      </c>
      <c r="L39" s="3">
        <v>2</v>
      </c>
      <c r="M39" s="3"/>
      <c r="N39" s="11"/>
      <c r="AB39" s="11"/>
      <c r="AC39" s="11"/>
    </row>
    <row r="40" spans="2:29">
      <c r="B40" s="4">
        <v>27</v>
      </c>
      <c r="C40" s="5" t="s">
        <v>84</v>
      </c>
      <c r="D40" s="5" t="s">
        <v>42</v>
      </c>
      <c r="E40" s="8" t="s">
        <v>44</v>
      </c>
      <c r="F40" s="21">
        <v>150.55000000000001</v>
      </c>
      <c r="G40" s="6">
        <v>8.1199999999999992</v>
      </c>
      <c r="H40" s="6">
        <v>16.329999999999998</v>
      </c>
      <c r="I40" s="7">
        <f t="shared" si="8"/>
        <v>40.443999999999988</v>
      </c>
      <c r="J40" s="7">
        <v>242.66399999999999</v>
      </c>
      <c r="K40" s="19">
        <f t="shared" si="4"/>
        <v>242.66399999999999</v>
      </c>
      <c r="L40" s="3">
        <v>2</v>
      </c>
      <c r="M40" s="3"/>
      <c r="N40" s="11"/>
      <c r="AB40" s="11"/>
      <c r="AC40" s="11"/>
    </row>
    <row r="41" spans="2:29">
      <c r="B41" s="4">
        <v>28</v>
      </c>
      <c r="C41" s="5" t="s">
        <v>84</v>
      </c>
      <c r="D41" s="5" t="s">
        <v>43</v>
      </c>
      <c r="E41" s="8" t="s">
        <v>44</v>
      </c>
      <c r="F41" s="21">
        <v>150.55000000000001</v>
      </c>
      <c r="G41" s="6">
        <v>8.1199999999999992</v>
      </c>
      <c r="H41" s="6">
        <v>16.329999999999998</v>
      </c>
      <c r="I41" s="7">
        <f t="shared" si="8"/>
        <v>40.443999999999988</v>
      </c>
      <c r="J41" s="7">
        <v>242.66399999999999</v>
      </c>
      <c r="K41" s="19">
        <f t="shared" si="4"/>
        <v>242.66399999999999</v>
      </c>
      <c r="L41" s="3">
        <v>2</v>
      </c>
      <c r="M41" s="3"/>
      <c r="N41" s="11"/>
      <c r="AB41" s="11"/>
      <c r="AC41" s="11"/>
    </row>
    <row r="42" spans="2:29">
      <c r="B42" s="4">
        <v>29</v>
      </c>
      <c r="C42" s="5" t="s">
        <v>84</v>
      </c>
      <c r="D42" s="5" t="s">
        <v>54</v>
      </c>
      <c r="E42" s="8" t="s">
        <v>44</v>
      </c>
      <c r="F42" s="22">
        <v>154.79</v>
      </c>
      <c r="G42" s="6">
        <v>10.01</v>
      </c>
      <c r="H42" s="6">
        <f>3.65+14.97</f>
        <v>18.62</v>
      </c>
      <c r="I42" s="7">
        <f>J42-197.59</f>
        <v>39.518000000000001</v>
      </c>
      <c r="J42" s="7">
        <v>237.108</v>
      </c>
      <c r="K42" s="19">
        <f t="shared" si="4"/>
        <v>237.108</v>
      </c>
      <c r="L42" s="3">
        <v>2</v>
      </c>
      <c r="M42" s="3"/>
      <c r="N42" s="11"/>
      <c r="AB42" s="11"/>
      <c r="AC42" s="11"/>
    </row>
    <row r="43" spans="2:29">
      <c r="B43" s="4">
        <v>30</v>
      </c>
      <c r="C43" s="5" t="s">
        <v>84</v>
      </c>
      <c r="D43" s="5" t="s">
        <v>55</v>
      </c>
      <c r="E43" s="8" t="s">
        <v>44</v>
      </c>
      <c r="F43" s="22">
        <v>154.79</v>
      </c>
      <c r="G43" s="6">
        <v>10.01</v>
      </c>
      <c r="H43" s="6">
        <f t="shared" ref="H43:H45" si="9">3.65+14.97</f>
        <v>18.62</v>
      </c>
      <c r="I43" s="7">
        <f t="shared" ref="I43:I51" si="10">J43-197.59</f>
        <v>39.518000000000001</v>
      </c>
      <c r="J43" s="7">
        <v>237.108</v>
      </c>
      <c r="K43" s="19">
        <f t="shared" si="4"/>
        <v>237.108</v>
      </c>
      <c r="L43" s="3">
        <v>2</v>
      </c>
      <c r="M43" s="3"/>
      <c r="N43" s="11"/>
      <c r="AB43" s="11"/>
      <c r="AC43" s="11"/>
    </row>
    <row r="44" spans="2:29">
      <c r="B44" s="4">
        <v>31</v>
      </c>
      <c r="C44" s="5" t="s">
        <v>84</v>
      </c>
      <c r="D44" s="5" t="s">
        <v>56</v>
      </c>
      <c r="E44" s="8" t="s">
        <v>44</v>
      </c>
      <c r="F44" s="22">
        <v>154.79</v>
      </c>
      <c r="G44" s="6">
        <v>10.01</v>
      </c>
      <c r="H44" s="6">
        <f t="shared" si="9"/>
        <v>18.62</v>
      </c>
      <c r="I44" s="7">
        <f t="shared" si="10"/>
        <v>39.518000000000001</v>
      </c>
      <c r="J44" s="7">
        <v>237.108</v>
      </c>
      <c r="K44" s="19">
        <f t="shared" si="4"/>
        <v>237.108</v>
      </c>
      <c r="L44" s="3">
        <v>2</v>
      </c>
      <c r="M44" s="3"/>
      <c r="N44" s="11"/>
      <c r="AB44" s="11"/>
      <c r="AC44" s="11"/>
    </row>
    <row r="45" spans="2:29">
      <c r="B45" s="4">
        <v>32</v>
      </c>
      <c r="C45" s="5" t="s">
        <v>84</v>
      </c>
      <c r="D45" s="5" t="s">
        <v>57</v>
      </c>
      <c r="E45" s="8" t="s">
        <v>44</v>
      </c>
      <c r="F45" s="22">
        <v>154.79</v>
      </c>
      <c r="G45" s="6">
        <v>10.01</v>
      </c>
      <c r="H45" s="6">
        <f t="shared" si="9"/>
        <v>18.62</v>
      </c>
      <c r="I45" s="7">
        <f t="shared" si="10"/>
        <v>39.518000000000001</v>
      </c>
      <c r="J45" s="7">
        <v>237.108</v>
      </c>
      <c r="K45" s="19">
        <f t="shared" si="4"/>
        <v>237.108</v>
      </c>
      <c r="L45" s="3">
        <v>2</v>
      </c>
      <c r="M45" s="3"/>
      <c r="N45" s="11"/>
      <c r="AB45" s="11"/>
      <c r="AC45" s="11"/>
    </row>
    <row r="46" spans="2:29">
      <c r="B46" s="4">
        <v>33</v>
      </c>
      <c r="C46" s="5" t="s">
        <v>84</v>
      </c>
      <c r="D46" s="5" t="s">
        <v>58</v>
      </c>
      <c r="E46" s="8" t="s">
        <v>44</v>
      </c>
      <c r="F46" s="22">
        <v>154.79</v>
      </c>
      <c r="G46" s="6">
        <v>10.01</v>
      </c>
      <c r="H46" s="6">
        <v>18.63</v>
      </c>
      <c r="I46" s="7">
        <f t="shared" si="10"/>
        <v>39.518000000000001</v>
      </c>
      <c r="J46" s="7">
        <v>237.108</v>
      </c>
      <c r="K46" s="19">
        <f t="shared" si="4"/>
        <v>237.108</v>
      </c>
      <c r="L46" s="3">
        <v>2</v>
      </c>
      <c r="M46" s="3"/>
      <c r="N46" s="11"/>
      <c r="AB46" s="11"/>
      <c r="AC46" s="11"/>
    </row>
    <row r="47" spans="2:29">
      <c r="B47" s="4">
        <v>34</v>
      </c>
      <c r="C47" s="5" t="s">
        <v>84</v>
      </c>
      <c r="D47" s="5" t="s">
        <v>59</v>
      </c>
      <c r="E47" s="8" t="s">
        <v>44</v>
      </c>
      <c r="F47" s="22">
        <v>154.79</v>
      </c>
      <c r="G47" s="6">
        <v>10.01</v>
      </c>
      <c r="H47" s="6">
        <v>18.63</v>
      </c>
      <c r="I47" s="7">
        <f t="shared" si="10"/>
        <v>39.518000000000001</v>
      </c>
      <c r="J47" s="7">
        <v>237.108</v>
      </c>
      <c r="K47" s="19">
        <f t="shared" si="4"/>
        <v>237.108</v>
      </c>
      <c r="L47" s="3">
        <v>2</v>
      </c>
      <c r="M47" s="3"/>
      <c r="N47" s="11"/>
      <c r="AB47" s="11"/>
      <c r="AC47" s="11"/>
    </row>
    <row r="48" spans="2:29">
      <c r="B48" s="4">
        <v>35</v>
      </c>
      <c r="C48" s="5" t="s">
        <v>84</v>
      </c>
      <c r="D48" s="5" t="s">
        <v>60</v>
      </c>
      <c r="E48" s="8" t="s">
        <v>44</v>
      </c>
      <c r="F48" s="22">
        <v>154.79</v>
      </c>
      <c r="G48" s="6">
        <v>10.01</v>
      </c>
      <c r="H48" s="6">
        <v>18.63</v>
      </c>
      <c r="I48" s="7">
        <f t="shared" si="10"/>
        <v>39.518000000000001</v>
      </c>
      <c r="J48" s="7">
        <v>237.108</v>
      </c>
      <c r="K48" s="19">
        <f t="shared" si="4"/>
        <v>237.108</v>
      </c>
      <c r="L48" s="3">
        <v>2</v>
      </c>
      <c r="M48" s="3"/>
      <c r="N48" s="11"/>
      <c r="AB48" s="11"/>
      <c r="AC48" s="11"/>
    </row>
    <row r="49" spans="2:29">
      <c r="B49" s="4">
        <v>36</v>
      </c>
      <c r="C49" s="5" t="s">
        <v>84</v>
      </c>
      <c r="D49" s="5" t="s">
        <v>61</v>
      </c>
      <c r="E49" s="8" t="s">
        <v>44</v>
      </c>
      <c r="F49" s="22">
        <v>154.79</v>
      </c>
      <c r="G49" s="6">
        <v>10.01</v>
      </c>
      <c r="H49" s="6">
        <v>18.63</v>
      </c>
      <c r="I49" s="7">
        <f t="shared" si="10"/>
        <v>39.518000000000001</v>
      </c>
      <c r="J49" s="7">
        <v>237.108</v>
      </c>
      <c r="K49" s="19">
        <f t="shared" si="4"/>
        <v>237.108</v>
      </c>
      <c r="L49" s="3">
        <v>2</v>
      </c>
      <c r="M49" s="3"/>
      <c r="N49" s="11"/>
      <c r="AB49" s="11"/>
      <c r="AC49" s="11"/>
    </row>
    <row r="50" spans="2:29">
      <c r="B50" s="4">
        <v>37</v>
      </c>
      <c r="C50" s="5" t="s">
        <v>84</v>
      </c>
      <c r="D50" s="5" t="s">
        <v>62</v>
      </c>
      <c r="E50" s="8" t="s">
        <v>44</v>
      </c>
      <c r="F50" s="22">
        <v>154.79</v>
      </c>
      <c r="G50" s="6">
        <v>10.01</v>
      </c>
      <c r="H50" s="6">
        <v>18.63</v>
      </c>
      <c r="I50" s="7">
        <f t="shared" si="10"/>
        <v>39.518000000000001</v>
      </c>
      <c r="J50" s="7">
        <v>237.108</v>
      </c>
      <c r="K50" s="19">
        <f t="shared" si="4"/>
        <v>237.108</v>
      </c>
      <c r="L50" s="3">
        <v>2</v>
      </c>
      <c r="M50" s="3"/>
      <c r="N50" s="11"/>
      <c r="AB50" s="11"/>
      <c r="AC50" s="11"/>
    </row>
    <row r="51" spans="2:29">
      <c r="B51" s="4">
        <v>38</v>
      </c>
      <c r="C51" s="5" t="s">
        <v>84</v>
      </c>
      <c r="D51" s="5" t="s">
        <v>63</v>
      </c>
      <c r="E51" s="8" t="s">
        <v>44</v>
      </c>
      <c r="F51" s="22">
        <v>154.79</v>
      </c>
      <c r="G51" s="6">
        <v>10.01</v>
      </c>
      <c r="H51" s="6">
        <v>18.63</v>
      </c>
      <c r="I51" s="7">
        <f t="shared" si="10"/>
        <v>39.518000000000001</v>
      </c>
      <c r="J51" s="7">
        <v>237.108</v>
      </c>
      <c r="K51" s="19">
        <f t="shared" si="4"/>
        <v>237.108</v>
      </c>
      <c r="L51" s="3">
        <v>2</v>
      </c>
      <c r="M51" s="3"/>
      <c r="N51" s="11"/>
      <c r="AB51" s="11"/>
      <c r="AC51" s="11"/>
    </row>
    <row r="52" spans="2:29"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  <c r="AB52" s="11"/>
      <c r="AC52" s="11"/>
    </row>
    <row r="53" spans="2:29">
      <c r="B53" s="13"/>
      <c r="C53" s="69" t="s">
        <v>67</v>
      </c>
      <c r="D53" s="70"/>
      <c r="E53" s="71"/>
      <c r="F53" s="23">
        <f>SUM(F14:F51)</f>
        <v>6109.5300000000007</v>
      </c>
      <c r="G53" s="14">
        <f>SUM(G14:G51)</f>
        <v>331.03</v>
      </c>
      <c r="H53" s="14">
        <f>SUM(H14:H51)</f>
        <v>943.28000000000043</v>
      </c>
      <c r="I53" s="14">
        <f>SUM(I14:I51)</f>
        <v>1618.338</v>
      </c>
      <c r="J53" s="20">
        <f>SUM(J14:J51)</f>
        <v>9710.0279999999984</v>
      </c>
      <c r="K53" s="20">
        <f t="shared" ref="K53:M53" si="11">SUM(K14:K51)</f>
        <v>9710.0279999999984</v>
      </c>
      <c r="L53" s="14">
        <f t="shared" si="11"/>
        <v>76</v>
      </c>
      <c r="M53" s="14">
        <f t="shared" si="11"/>
        <v>0</v>
      </c>
      <c r="AB53" s="11"/>
      <c r="AC53" s="11"/>
    </row>
    <row r="54" spans="2:29">
      <c r="B54" s="59"/>
      <c r="C54" s="58"/>
      <c r="D54" s="58"/>
      <c r="E54" s="8"/>
      <c r="F54" s="9"/>
      <c r="G54" s="9"/>
      <c r="H54" s="7"/>
      <c r="I54" s="7"/>
      <c r="J54" s="7"/>
      <c r="K54" s="3"/>
      <c r="L54" s="3"/>
      <c r="M54" s="3"/>
      <c r="AB54" s="11"/>
      <c r="AC54" s="11"/>
    </row>
    <row r="55" spans="2:29" ht="17.45" customHeight="1">
      <c r="B55" s="80" t="s">
        <v>65</v>
      </c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2"/>
      <c r="P55" s="11"/>
      <c r="AB55" s="11"/>
      <c r="AC55" s="11"/>
    </row>
    <row r="56" spans="2:29">
      <c r="B56" s="59">
        <v>1</v>
      </c>
      <c r="C56" s="58" t="s">
        <v>46</v>
      </c>
      <c r="D56" s="58">
        <v>105</v>
      </c>
      <c r="E56" s="8" t="s">
        <v>52</v>
      </c>
      <c r="F56" s="9">
        <v>104.515</v>
      </c>
      <c r="G56" s="9">
        <v>19.27</v>
      </c>
      <c r="H56" s="7">
        <v>0</v>
      </c>
      <c r="I56" s="7">
        <f>J56-146.79</f>
        <v>51.371000000000009</v>
      </c>
      <c r="J56" s="7">
        <v>198.161</v>
      </c>
      <c r="K56" s="19">
        <v>81.695300000000003</v>
      </c>
      <c r="L56" s="3">
        <v>1</v>
      </c>
      <c r="M56" s="3"/>
      <c r="N56" s="11"/>
      <c r="AB56" s="11"/>
      <c r="AC56" s="11"/>
    </row>
    <row r="57" spans="2:29">
      <c r="B57" s="59">
        <v>2</v>
      </c>
      <c r="C57" s="58" t="s">
        <v>46</v>
      </c>
      <c r="D57" s="58">
        <v>106</v>
      </c>
      <c r="E57" s="8" t="s">
        <v>52</v>
      </c>
      <c r="F57" s="9">
        <v>105.723</v>
      </c>
      <c r="G57" s="9">
        <v>19.57</v>
      </c>
      <c r="H57" s="7">
        <v>0</v>
      </c>
      <c r="I57" s="7">
        <f t="shared" ref="I57" si="12">J57-146.79</f>
        <v>51.371000000000009</v>
      </c>
      <c r="J57" s="7">
        <v>198.161</v>
      </c>
      <c r="K57" s="19">
        <v>81.695300000000003</v>
      </c>
      <c r="L57" s="3">
        <v>1</v>
      </c>
      <c r="M57" s="3"/>
      <c r="N57" s="11"/>
      <c r="AB57" s="11"/>
      <c r="AC57" s="11"/>
    </row>
    <row r="58" spans="2:29">
      <c r="B58" s="59">
        <v>3</v>
      </c>
      <c r="C58" s="58" t="s">
        <v>46</v>
      </c>
      <c r="D58" s="58">
        <v>107</v>
      </c>
      <c r="E58" s="8" t="s">
        <v>52</v>
      </c>
      <c r="F58" s="9">
        <v>104.887</v>
      </c>
      <c r="G58" s="9">
        <v>19.57</v>
      </c>
      <c r="H58" s="7">
        <v>0</v>
      </c>
      <c r="I58" s="7">
        <f>J58-146.79</f>
        <v>51.371000000000009</v>
      </c>
      <c r="J58" s="7">
        <v>198.161</v>
      </c>
      <c r="K58" s="19">
        <v>81.695300000000003</v>
      </c>
      <c r="L58" s="3">
        <v>1</v>
      </c>
      <c r="M58" s="3"/>
      <c r="N58" s="11"/>
      <c r="AB58" s="11"/>
      <c r="AC58" s="11"/>
    </row>
    <row r="59" spans="2:29">
      <c r="B59" s="59">
        <v>4</v>
      </c>
      <c r="C59" s="58" t="s">
        <v>46</v>
      </c>
      <c r="D59" s="58">
        <v>108</v>
      </c>
      <c r="E59" s="8" t="s">
        <v>51</v>
      </c>
      <c r="F59" s="9">
        <v>73.578999999999994</v>
      </c>
      <c r="G59" s="9">
        <v>10.95</v>
      </c>
      <c r="H59" s="7">
        <v>0</v>
      </c>
      <c r="I59" s="7">
        <f>J59-97.83</f>
        <v>34.234999999999999</v>
      </c>
      <c r="J59" s="7">
        <v>132.065</v>
      </c>
      <c r="K59" s="19">
        <v>54.446300000000001</v>
      </c>
      <c r="L59" s="3">
        <v>1</v>
      </c>
      <c r="M59" s="3"/>
      <c r="N59" s="11"/>
      <c r="AB59" s="11"/>
      <c r="AC59" s="11"/>
    </row>
    <row r="60" spans="2:29">
      <c r="B60" s="59">
        <v>5</v>
      </c>
      <c r="C60" s="58" t="s">
        <v>46</v>
      </c>
      <c r="D60" s="58">
        <v>109</v>
      </c>
      <c r="E60" s="8" t="s">
        <v>51</v>
      </c>
      <c r="F60" s="9">
        <v>73.578999999999994</v>
      </c>
      <c r="G60" s="9">
        <v>10.95</v>
      </c>
      <c r="H60" s="7">
        <v>0</v>
      </c>
      <c r="I60" s="7">
        <f>J60-97.83</f>
        <v>34.234999999999999</v>
      </c>
      <c r="J60" s="7">
        <v>132.065</v>
      </c>
      <c r="K60" s="19">
        <v>54.446300000000001</v>
      </c>
      <c r="L60" s="3">
        <v>1</v>
      </c>
      <c r="M60" s="3"/>
      <c r="N60" s="11"/>
      <c r="AB60" s="11"/>
      <c r="AC60" s="11"/>
    </row>
    <row r="61" spans="2:29">
      <c r="B61" s="59">
        <v>6</v>
      </c>
      <c r="C61" s="58" t="s">
        <v>46</v>
      </c>
      <c r="D61" s="58">
        <v>110</v>
      </c>
      <c r="E61" s="8" t="s">
        <v>51</v>
      </c>
      <c r="F61" s="9">
        <v>73.578999999999994</v>
      </c>
      <c r="G61" s="9">
        <v>10.95</v>
      </c>
      <c r="H61" s="7">
        <v>0</v>
      </c>
      <c r="I61" s="7">
        <f t="shared" ref="I61:I62" si="13">J61-97.83</f>
        <v>34.234999999999999</v>
      </c>
      <c r="J61" s="7">
        <v>132.065</v>
      </c>
      <c r="K61" s="19">
        <v>54.446300000000001</v>
      </c>
      <c r="L61" s="3">
        <v>1</v>
      </c>
      <c r="M61" s="3"/>
      <c r="N61" s="11"/>
      <c r="AB61" s="11"/>
      <c r="AC61" s="11"/>
    </row>
    <row r="62" spans="2:29">
      <c r="B62" s="59">
        <v>7</v>
      </c>
      <c r="C62" s="58" t="s">
        <v>46</v>
      </c>
      <c r="D62" s="58">
        <v>111</v>
      </c>
      <c r="E62" s="8" t="s">
        <v>51</v>
      </c>
      <c r="F62" s="9">
        <v>73.578999999999994</v>
      </c>
      <c r="G62" s="9">
        <v>10.95</v>
      </c>
      <c r="H62" s="7">
        <v>0</v>
      </c>
      <c r="I62" s="7">
        <f t="shared" si="13"/>
        <v>34.234999999999999</v>
      </c>
      <c r="J62" s="7">
        <v>132.065</v>
      </c>
      <c r="K62" s="19">
        <v>54.446300000000001</v>
      </c>
      <c r="L62" s="3">
        <v>1</v>
      </c>
      <c r="M62" s="3"/>
      <c r="N62" s="11"/>
      <c r="AB62" s="11"/>
      <c r="AC62" s="11"/>
    </row>
    <row r="63" spans="2:29">
      <c r="B63" s="59">
        <v>8</v>
      </c>
      <c r="C63" s="58" t="s">
        <v>46</v>
      </c>
      <c r="D63" s="58">
        <v>112</v>
      </c>
      <c r="E63" s="8" t="s">
        <v>52</v>
      </c>
      <c r="F63" s="9">
        <v>104.515</v>
      </c>
      <c r="G63" s="9">
        <v>12.98</v>
      </c>
      <c r="H63" s="7">
        <v>0</v>
      </c>
      <c r="I63" s="7">
        <f>J63-139.73</f>
        <v>48.899000000000001</v>
      </c>
      <c r="J63" s="7">
        <v>188.62899999999999</v>
      </c>
      <c r="K63" s="19">
        <v>77.765699999999995</v>
      </c>
      <c r="L63" s="3">
        <v>1</v>
      </c>
      <c r="M63" s="3"/>
      <c r="N63" s="11"/>
      <c r="AB63" s="11"/>
      <c r="AC63" s="11"/>
    </row>
    <row r="64" spans="2:29">
      <c r="B64" s="59">
        <v>9</v>
      </c>
      <c r="C64" s="58" t="s">
        <v>46</v>
      </c>
      <c r="D64" s="58">
        <v>114</v>
      </c>
      <c r="E64" s="8" t="s">
        <v>52</v>
      </c>
      <c r="F64" s="9">
        <v>109.996</v>
      </c>
      <c r="G64" s="9">
        <v>19.12</v>
      </c>
      <c r="H64" s="7">
        <v>0</v>
      </c>
      <c r="I64" s="7">
        <f>J64-146.79</f>
        <v>51.371000000000009</v>
      </c>
      <c r="J64" s="7">
        <v>198.161</v>
      </c>
      <c r="K64" s="19">
        <v>81.695300000000003</v>
      </c>
      <c r="L64" s="3">
        <v>1</v>
      </c>
      <c r="M64" s="3"/>
      <c r="N64" s="11"/>
      <c r="AB64" s="11"/>
      <c r="AC64" s="11"/>
    </row>
    <row r="65" spans="2:29">
      <c r="B65" s="59">
        <v>10</v>
      </c>
      <c r="C65" s="58" t="s">
        <v>46</v>
      </c>
      <c r="D65" s="58">
        <v>115</v>
      </c>
      <c r="E65" s="8" t="s">
        <v>52</v>
      </c>
      <c r="F65" s="9">
        <v>111.669</v>
      </c>
      <c r="G65" s="9">
        <v>17.28</v>
      </c>
      <c r="H65" s="7">
        <v>0</v>
      </c>
      <c r="I65" s="7">
        <f>J65-146.79</f>
        <v>51.371000000000009</v>
      </c>
      <c r="J65" s="7">
        <v>198.161</v>
      </c>
      <c r="K65" s="19">
        <v>81.695300000000003</v>
      </c>
      <c r="L65" s="3">
        <v>1</v>
      </c>
      <c r="M65" s="3"/>
      <c r="N65" s="11"/>
      <c r="AB65" s="11"/>
      <c r="AC65" s="11"/>
    </row>
    <row r="66" spans="2:29">
      <c r="B66" s="59">
        <v>11</v>
      </c>
      <c r="C66" s="58" t="s">
        <v>46</v>
      </c>
      <c r="D66" s="58">
        <v>116</v>
      </c>
      <c r="E66" s="8" t="s">
        <v>53</v>
      </c>
      <c r="F66" s="9">
        <v>61.408000000000001</v>
      </c>
      <c r="G66" s="9">
        <v>11.02</v>
      </c>
      <c r="H66" s="7">
        <v>0</v>
      </c>
      <c r="I66" s="7">
        <f>J66-86.03</f>
        <v>30.106999999999999</v>
      </c>
      <c r="J66" s="7">
        <v>116.137</v>
      </c>
      <c r="K66" s="19">
        <v>47.8797</v>
      </c>
      <c r="L66" s="3"/>
      <c r="M66" s="3"/>
      <c r="N66" s="11"/>
      <c r="AB66" s="11"/>
      <c r="AC66" s="11"/>
    </row>
    <row r="67" spans="2:29">
      <c r="B67" s="59">
        <v>12</v>
      </c>
      <c r="C67" s="58" t="s">
        <v>46</v>
      </c>
      <c r="D67" s="58">
        <v>117</v>
      </c>
      <c r="E67" s="8" t="s">
        <v>53</v>
      </c>
      <c r="F67" s="9">
        <v>61.408000000000001</v>
      </c>
      <c r="G67" s="9">
        <v>11.02</v>
      </c>
      <c r="H67" s="7">
        <v>0</v>
      </c>
      <c r="I67" s="7">
        <f t="shared" ref="I67:I69" si="14">J67-86.03</f>
        <v>30.106999999999999</v>
      </c>
      <c r="J67" s="7">
        <v>116.137</v>
      </c>
      <c r="K67" s="19">
        <v>47.8797</v>
      </c>
      <c r="L67" s="3"/>
      <c r="M67" s="3"/>
      <c r="N67" s="11"/>
      <c r="AB67" s="11"/>
      <c r="AC67" s="11"/>
    </row>
    <row r="68" spans="2:29">
      <c r="B68" s="59">
        <v>13</v>
      </c>
      <c r="C68" s="58" t="s">
        <v>46</v>
      </c>
      <c r="D68" s="58">
        <v>118</v>
      </c>
      <c r="E68" s="8" t="s">
        <v>53</v>
      </c>
      <c r="F68" s="9">
        <v>61.408000000000001</v>
      </c>
      <c r="G68" s="9">
        <v>11.02</v>
      </c>
      <c r="H68" s="7">
        <v>0</v>
      </c>
      <c r="I68" s="7">
        <f t="shared" si="14"/>
        <v>30.106999999999999</v>
      </c>
      <c r="J68" s="7">
        <v>116.137</v>
      </c>
      <c r="K68" s="19">
        <v>47.8797</v>
      </c>
      <c r="L68" s="3"/>
      <c r="M68" s="3"/>
      <c r="N68" s="11"/>
      <c r="AB68" s="11"/>
      <c r="AC68" s="11"/>
    </row>
    <row r="69" spans="2:29">
      <c r="B69" s="59">
        <v>14</v>
      </c>
      <c r="C69" s="58" t="s">
        <v>46</v>
      </c>
      <c r="D69" s="58">
        <v>119</v>
      </c>
      <c r="E69" s="8" t="s">
        <v>53</v>
      </c>
      <c r="F69" s="9">
        <v>61.408000000000001</v>
      </c>
      <c r="G69" s="9">
        <v>11.02</v>
      </c>
      <c r="H69" s="7">
        <v>0</v>
      </c>
      <c r="I69" s="7">
        <f t="shared" si="14"/>
        <v>30.106999999999999</v>
      </c>
      <c r="J69" s="7">
        <v>116.137</v>
      </c>
      <c r="K69" s="19">
        <v>47.8797</v>
      </c>
      <c r="L69" s="3"/>
      <c r="M69" s="3"/>
      <c r="N69" s="11"/>
      <c r="AB69" s="11"/>
      <c r="AC69" s="11"/>
    </row>
    <row r="70" spans="2:29">
      <c r="B70" s="59">
        <v>15</v>
      </c>
      <c r="C70" s="58" t="s">
        <v>46</v>
      </c>
      <c r="D70" s="58">
        <v>120</v>
      </c>
      <c r="E70" s="8" t="s">
        <v>51</v>
      </c>
      <c r="F70" s="9">
        <v>73.578999999999994</v>
      </c>
      <c r="G70" s="9">
        <v>11.19</v>
      </c>
      <c r="H70" s="7">
        <v>0</v>
      </c>
      <c r="I70" s="7">
        <f>J70-97.83</f>
        <v>34.234999999999999</v>
      </c>
      <c r="J70" s="7">
        <v>132.065</v>
      </c>
      <c r="K70" s="19">
        <v>54.446300000000001</v>
      </c>
      <c r="L70" s="3">
        <v>1</v>
      </c>
      <c r="M70" s="3"/>
      <c r="N70" s="11"/>
      <c r="AB70" s="11"/>
      <c r="AC70" s="11"/>
    </row>
    <row r="71" spans="2:29">
      <c r="B71" s="59"/>
      <c r="C71" s="58"/>
      <c r="D71" s="58"/>
      <c r="E71" s="8"/>
      <c r="F71" s="9"/>
      <c r="G71" s="9"/>
      <c r="H71" s="7"/>
      <c r="I71" s="7"/>
      <c r="J71" s="7"/>
      <c r="K71" s="19"/>
      <c r="L71" s="3"/>
      <c r="M71" s="3"/>
      <c r="N71" s="11"/>
      <c r="AB71" s="11"/>
      <c r="AC71" s="11"/>
    </row>
    <row r="72" spans="2:29">
      <c r="B72" s="59">
        <v>16</v>
      </c>
      <c r="C72" s="58" t="s">
        <v>47</v>
      </c>
      <c r="D72" s="58">
        <v>201</v>
      </c>
      <c r="E72" s="8" t="s">
        <v>51</v>
      </c>
      <c r="F72" s="9">
        <v>73.578999999999994</v>
      </c>
      <c r="G72" s="9">
        <v>11.19</v>
      </c>
      <c r="H72" s="7">
        <v>0</v>
      </c>
      <c r="I72" s="7">
        <f>J72-97.83</f>
        <v>34.234999999999999</v>
      </c>
      <c r="J72" s="7">
        <v>132.065</v>
      </c>
      <c r="K72" s="19">
        <v>54.446300000000001</v>
      </c>
      <c r="L72" s="3">
        <v>1</v>
      </c>
      <c r="M72" s="3"/>
      <c r="N72" s="11"/>
      <c r="AB72" s="11"/>
      <c r="AC72" s="11"/>
    </row>
    <row r="73" spans="2:29">
      <c r="B73" s="59">
        <v>17</v>
      </c>
      <c r="C73" s="58" t="s">
        <v>47</v>
      </c>
      <c r="D73" s="58">
        <v>202</v>
      </c>
      <c r="E73" s="8" t="s">
        <v>51</v>
      </c>
      <c r="F73" s="9">
        <v>73.578999999999994</v>
      </c>
      <c r="G73" s="9">
        <v>11.19</v>
      </c>
      <c r="H73" s="7">
        <v>0</v>
      </c>
      <c r="I73" s="7">
        <f t="shared" ref="I73:I75" si="15">J73-97.83</f>
        <v>34.234999999999999</v>
      </c>
      <c r="J73" s="7">
        <v>132.065</v>
      </c>
      <c r="K73" s="19">
        <v>54.446300000000001</v>
      </c>
      <c r="L73" s="3">
        <v>1</v>
      </c>
      <c r="M73" s="3"/>
      <c r="N73" s="11"/>
      <c r="AB73" s="11"/>
      <c r="AC73" s="11"/>
    </row>
    <row r="74" spans="2:29">
      <c r="B74" s="59">
        <v>18</v>
      </c>
      <c r="C74" s="58" t="s">
        <v>47</v>
      </c>
      <c r="D74" s="58">
        <v>203</v>
      </c>
      <c r="E74" s="8" t="s">
        <v>51</v>
      </c>
      <c r="F74" s="9">
        <v>73.578999999999994</v>
      </c>
      <c r="G74" s="9">
        <v>11.19</v>
      </c>
      <c r="H74" s="7">
        <v>0</v>
      </c>
      <c r="I74" s="7">
        <f t="shared" si="15"/>
        <v>34.234999999999999</v>
      </c>
      <c r="J74" s="7">
        <v>132.065</v>
      </c>
      <c r="K74" s="19">
        <v>54.446300000000001</v>
      </c>
      <c r="L74" s="3">
        <v>1</v>
      </c>
      <c r="M74" s="3"/>
      <c r="N74" s="11"/>
      <c r="AB74" s="11"/>
      <c r="AC74" s="11"/>
    </row>
    <row r="75" spans="2:29">
      <c r="B75" s="59">
        <v>19</v>
      </c>
      <c r="C75" s="58" t="s">
        <v>47</v>
      </c>
      <c r="D75" s="58">
        <v>204</v>
      </c>
      <c r="E75" s="8" t="s">
        <v>51</v>
      </c>
      <c r="F75" s="9">
        <v>73.578999999999994</v>
      </c>
      <c r="G75" s="9">
        <v>11.19</v>
      </c>
      <c r="H75" s="7">
        <v>0</v>
      </c>
      <c r="I75" s="7">
        <f t="shared" si="15"/>
        <v>34.234999999999999</v>
      </c>
      <c r="J75" s="7">
        <v>132.065</v>
      </c>
      <c r="K75" s="19">
        <v>54.446300000000001</v>
      </c>
      <c r="L75" s="3">
        <v>1</v>
      </c>
      <c r="M75" s="3"/>
      <c r="N75" s="11"/>
      <c r="AB75" s="11"/>
      <c r="AC75" s="11"/>
    </row>
    <row r="76" spans="2:29">
      <c r="B76" s="59">
        <v>20</v>
      </c>
      <c r="C76" s="58" t="s">
        <v>47</v>
      </c>
      <c r="D76" s="58">
        <v>205</v>
      </c>
      <c r="E76" s="8" t="s">
        <v>52</v>
      </c>
      <c r="F76" s="9">
        <v>104.515</v>
      </c>
      <c r="G76" s="9">
        <v>19.27</v>
      </c>
      <c r="H76" s="7">
        <v>0</v>
      </c>
      <c r="I76" s="7">
        <f>J76-146.79</f>
        <v>51.371000000000009</v>
      </c>
      <c r="J76" s="7">
        <v>198.161</v>
      </c>
      <c r="K76" s="19">
        <v>81.695300000000003</v>
      </c>
      <c r="L76" s="3">
        <v>1</v>
      </c>
      <c r="M76" s="3"/>
      <c r="N76" s="11"/>
      <c r="AB76" s="11"/>
      <c r="AC76" s="11"/>
    </row>
    <row r="77" spans="2:29">
      <c r="B77" s="59">
        <v>21</v>
      </c>
      <c r="C77" s="58" t="s">
        <v>47</v>
      </c>
      <c r="D77" s="58">
        <v>206</v>
      </c>
      <c r="E77" s="8" t="s">
        <v>52</v>
      </c>
      <c r="F77" s="9">
        <v>105.723</v>
      </c>
      <c r="G77" s="9">
        <v>19.57</v>
      </c>
      <c r="H77" s="7">
        <v>0</v>
      </c>
      <c r="I77" s="7">
        <f t="shared" ref="I77:I78" si="16">J77-146.79</f>
        <v>51.371000000000009</v>
      </c>
      <c r="J77" s="7">
        <v>198.161</v>
      </c>
      <c r="K77" s="19">
        <v>81.695300000000003</v>
      </c>
      <c r="L77" s="3">
        <v>1</v>
      </c>
      <c r="M77" s="3"/>
      <c r="N77" s="11"/>
      <c r="AB77" s="11"/>
      <c r="AC77" s="11"/>
    </row>
    <row r="78" spans="2:29">
      <c r="B78" s="59">
        <v>22</v>
      </c>
      <c r="C78" s="58" t="s">
        <v>47</v>
      </c>
      <c r="D78" s="58">
        <v>207</v>
      </c>
      <c r="E78" s="8" t="s">
        <v>52</v>
      </c>
      <c r="F78" s="9">
        <v>104.887</v>
      </c>
      <c r="G78" s="9">
        <v>19.57</v>
      </c>
      <c r="H78" s="7">
        <v>0</v>
      </c>
      <c r="I78" s="7">
        <f t="shared" si="16"/>
        <v>51.371000000000009</v>
      </c>
      <c r="J78" s="7">
        <v>198.161</v>
      </c>
      <c r="K78" s="19">
        <v>81.695300000000003</v>
      </c>
      <c r="L78" s="3">
        <v>1</v>
      </c>
      <c r="M78" s="3"/>
      <c r="N78" s="11"/>
      <c r="AB78" s="11"/>
      <c r="AC78" s="11"/>
    </row>
    <row r="79" spans="2:29">
      <c r="B79" s="59">
        <v>23</v>
      </c>
      <c r="C79" s="58" t="s">
        <v>47</v>
      </c>
      <c r="D79" s="58">
        <v>208</v>
      </c>
      <c r="E79" s="8" t="s">
        <v>51</v>
      </c>
      <c r="F79" s="9">
        <v>73.578999999999994</v>
      </c>
      <c r="G79" s="9">
        <v>10.95</v>
      </c>
      <c r="H79" s="7">
        <v>0</v>
      </c>
      <c r="I79" s="7">
        <f>J79-97.83</f>
        <v>34.234999999999999</v>
      </c>
      <c r="J79" s="7">
        <v>132.065</v>
      </c>
      <c r="K79" s="19">
        <v>54.446300000000001</v>
      </c>
      <c r="L79" s="3">
        <v>1</v>
      </c>
      <c r="M79" s="3"/>
      <c r="N79" s="11"/>
      <c r="AB79" s="11"/>
      <c r="AC79" s="11"/>
    </row>
    <row r="80" spans="2:29">
      <c r="B80" s="59">
        <v>24</v>
      </c>
      <c r="C80" s="58" t="s">
        <v>47</v>
      </c>
      <c r="D80" s="58">
        <v>209</v>
      </c>
      <c r="E80" s="8" t="s">
        <v>51</v>
      </c>
      <c r="F80" s="9">
        <v>73.578999999999994</v>
      </c>
      <c r="G80" s="9">
        <v>10.95</v>
      </c>
      <c r="H80" s="7">
        <v>0</v>
      </c>
      <c r="I80" s="7">
        <f t="shared" ref="I80:I82" si="17">J80-97.83</f>
        <v>34.234999999999999</v>
      </c>
      <c r="J80" s="7">
        <v>132.065</v>
      </c>
      <c r="K80" s="19">
        <v>54.446300000000001</v>
      </c>
      <c r="L80" s="3">
        <v>1</v>
      </c>
      <c r="M80" s="3"/>
      <c r="N80" s="11"/>
      <c r="AB80" s="11"/>
      <c r="AC80" s="11"/>
    </row>
    <row r="81" spans="2:29">
      <c r="B81" s="59">
        <v>25</v>
      </c>
      <c r="C81" s="58" t="s">
        <v>47</v>
      </c>
      <c r="D81" s="58">
        <v>210</v>
      </c>
      <c r="E81" s="8" t="s">
        <v>51</v>
      </c>
      <c r="F81" s="9">
        <v>73.578999999999994</v>
      </c>
      <c r="G81" s="9">
        <v>10.95</v>
      </c>
      <c r="H81" s="7">
        <v>0</v>
      </c>
      <c r="I81" s="7">
        <f t="shared" si="17"/>
        <v>34.234999999999999</v>
      </c>
      <c r="J81" s="7">
        <v>132.065</v>
      </c>
      <c r="K81" s="19">
        <v>54.446300000000001</v>
      </c>
      <c r="L81" s="3">
        <v>1</v>
      </c>
      <c r="M81" s="3"/>
      <c r="N81" s="11"/>
      <c r="AB81" s="11"/>
      <c r="AC81" s="11"/>
    </row>
    <row r="82" spans="2:29">
      <c r="B82" s="59">
        <v>26</v>
      </c>
      <c r="C82" s="58" t="s">
        <v>47</v>
      </c>
      <c r="D82" s="58">
        <v>211</v>
      </c>
      <c r="E82" s="8" t="s">
        <v>51</v>
      </c>
      <c r="F82" s="9">
        <v>73.578999999999994</v>
      </c>
      <c r="G82" s="9">
        <v>10.95</v>
      </c>
      <c r="H82" s="7">
        <v>0</v>
      </c>
      <c r="I82" s="7">
        <f t="shared" si="17"/>
        <v>34.234999999999999</v>
      </c>
      <c r="J82" s="7">
        <v>132.065</v>
      </c>
      <c r="K82" s="19">
        <v>54.446300000000001</v>
      </c>
      <c r="L82" s="3">
        <v>1</v>
      </c>
      <c r="M82" s="3"/>
      <c r="N82" s="11"/>
      <c r="AB82" s="11"/>
      <c r="AC82" s="11"/>
    </row>
    <row r="83" spans="2:29">
      <c r="B83" s="59">
        <v>27</v>
      </c>
      <c r="C83" s="58" t="s">
        <v>47</v>
      </c>
      <c r="D83" s="58">
        <v>212</v>
      </c>
      <c r="E83" s="8" t="s">
        <v>52</v>
      </c>
      <c r="F83" s="9">
        <v>104.515</v>
      </c>
      <c r="G83" s="9">
        <v>12.98</v>
      </c>
      <c r="H83" s="7">
        <v>0</v>
      </c>
      <c r="I83" s="7">
        <f>J83-139.73</f>
        <v>48.899000000000001</v>
      </c>
      <c r="J83" s="7">
        <v>188.62899999999999</v>
      </c>
      <c r="K83" s="19">
        <v>77.765699999999995</v>
      </c>
      <c r="L83" s="3">
        <v>1</v>
      </c>
      <c r="M83" s="3"/>
      <c r="N83" s="11"/>
      <c r="AB83" s="11"/>
      <c r="AC83" s="11"/>
    </row>
    <row r="84" spans="2:29">
      <c r="B84" s="59">
        <v>28</v>
      </c>
      <c r="C84" s="58" t="s">
        <v>47</v>
      </c>
      <c r="D84" s="58">
        <v>214</v>
      </c>
      <c r="E84" s="8" t="s">
        <v>52</v>
      </c>
      <c r="F84" s="9">
        <v>109.996</v>
      </c>
      <c r="G84" s="9">
        <v>19.12</v>
      </c>
      <c r="H84" s="7">
        <v>0</v>
      </c>
      <c r="I84" s="7">
        <f>J84-146.79</f>
        <v>51.371000000000009</v>
      </c>
      <c r="J84" s="7">
        <v>198.161</v>
      </c>
      <c r="K84" s="19">
        <v>81.695300000000003</v>
      </c>
      <c r="L84" s="3">
        <v>1</v>
      </c>
      <c r="M84" s="3"/>
      <c r="N84" s="11"/>
      <c r="AB84" s="11"/>
      <c r="AC84" s="11"/>
    </row>
    <row r="85" spans="2:29">
      <c r="B85" s="59">
        <v>29</v>
      </c>
      <c r="C85" s="58" t="s">
        <v>47</v>
      </c>
      <c r="D85" s="58">
        <v>215</v>
      </c>
      <c r="E85" s="8" t="s">
        <v>52</v>
      </c>
      <c r="F85" s="9">
        <v>111.669</v>
      </c>
      <c r="G85" s="9">
        <v>17.28</v>
      </c>
      <c r="H85" s="7">
        <v>0</v>
      </c>
      <c r="I85" s="7">
        <f>J85-146.79</f>
        <v>51.371000000000009</v>
      </c>
      <c r="J85" s="7">
        <v>198.161</v>
      </c>
      <c r="K85" s="19">
        <v>81.695300000000003</v>
      </c>
      <c r="L85" s="3">
        <v>1</v>
      </c>
      <c r="M85" s="3"/>
      <c r="N85" s="11"/>
      <c r="AB85" s="11"/>
      <c r="AC85" s="11"/>
    </row>
    <row r="86" spans="2:29">
      <c r="B86" s="59">
        <v>30</v>
      </c>
      <c r="C86" s="58" t="s">
        <v>47</v>
      </c>
      <c r="D86" s="58">
        <v>216</v>
      </c>
      <c r="E86" s="8" t="s">
        <v>53</v>
      </c>
      <c r="F86" s="9">
        <v>61.408000000000001</v>
      </c>
      <c r="G86" s="9">
        <v>11.02</v>
      </c>
      <c r="H86" s="7">
        <v>0</v>
      </c>
      <c r="I86" s="7">
        <f>J86-86.03</f>
        <v>30.106999999999999</v>
      </c>
      <c r="J86" s="7">
        <v>116.137</v>
      </c>
      <c r="K86" s="19">
        <v>47.8797</v>
      </c>
      <c r="L86" s="3"/>
      <c r="M86" s="3"/>
      <c r="N86" s="11"/>
      <c r="AB86" s="11"/>
      <c r="AC86" s="11"/>
    </row>
    <row r="87" spans="2:29">
      <c r="B87" s="59">
        <v>31</v>
      </c>
      <c r="C87" s="58" t="s">
        <v>47</v>
      </c>
      <c r="D87" s="58">
        <v>217</v>
      </c>
      <c r="E87" s="8" t="s">
        <v>53</v>
      </c>
      <c r="F87" s="9">
        <v>61.408000000000001</v>
      </c>
      <c r="G87" s="9">
        <v>11.02</v>
      </c>
      <c r="H87" s="7">
        <v>0</v>
      </c>
      <c r="I87" s="7">
        <f t="shared" ref="I87:I89" si="18">J87-86.03</f>
        <v>30.106999999999999</v>
      </c>
      <c r="J87" s="7">
        <v>116.137</v>
      </c>
      <c r="K87" s="19">
        <v>47.8797</v>
      </c>
      <c r="L87" s="3">
        <v>1</v>
      </c>
      <c r="M87" s="3"/>
      <c r="N87" s="11"/>
      <c r="AB87" s="11"/>
      <c r="AC87" s="11"/>
    </row>
    <row r="88" spans="2:29">
      <c r="B88" s="59">
        <v>32</v>
      </c>
      <c r="C88" s="58" t="s">
        <v>47</v>
      </c>
      <c r="D88" s="58">
        <v>218</v>
      </c>
      <c r="E88" s="8" t="s">
        <v>53</v>
      </c>
      <c r="F88" s="9">
        <v>61.408000000000001</v>
      </c>
      <c r="G88" s="9">
        <v>11.02</v>
      </c>
      <c r="H88" s="7">
        <v>0</v>
      </c>
      <c r="I88" s="7">
        <f t="shared" si="18"/>
        <v>30.106999999999999</v>
      </c>
      <c r="J88" s="7">
        <v>116.137</v>
      </c>
      <c r="K88" s="19">
        <v>47.8797</v>
      </c>
      <c r="L88" s="3"/>
      <c r="M88" s="3"/>
      <c r="N88" s="11"/>
      <c r="AB88" s="11"/>
      <c r="AC88" s="11"/>
    </row>
    <row r="89" spans="2:29">
      <c r="B89" s="59">
        <v>33</v>
      </c>
      <c r="C89" s="58" t="s">
        <v>47</v>
      </c>
      <c r="D89" s="58">
        <v>219</v>
      </c>
      <c r="E89" s="8" t="s">
        <v>53</v>
      </c>
      <c r="F89" s="9">
        <v>61.408000000000001</v>
      </c>
      <c r="G89" s="9">
        <v>11.02</v>
      </c>
      <c r="H89" s="7">
        <v>0</v>
      </c>
      <c r="I89" s="7">
        <f t="shared" si="18"/>
        <v>30.106999999999999</v>
      </c>
      <c r="J89" s="7">
        <v>116.137</v>
      </c>
      <c r="K89" s="19">
        <v>47.8797</v>
      </c>
      <c r="L89" s="3"/>
      <c r="M89" s="3"/>
      <c r="N89" s="11"/>
      <c r="AB89" s="11"/>
      <c r="AC89" s="11"/>
    </row>
    <row r="90" spans="2:29">
      <c r="B90" s="59">
        <v>34</v>
      </c>
      <c r="C90" s="58" t="s">
        <v>47</v>
      </c>
      <c r="D90" s="58">
        <v>220</v>
      </c>
      <c r="E90" s="8" t="s">
        <v>51</v>
      </c>
      <c r="F90" s="9">
        <v>73.578999999999994</v>
      </c>
      <c r="G90" s="9">
        <v>11.19</v>
      </c>
      <c r="H90" s="7">
        <v>0</v>
      </c>
      <c r="I90" s="7">
        <f>J90-97.83</f>
        <v>34.234999999999999</v>
      </c>
      <c r="J90" s="7">
        <v>132.065</v>
      </c>
      <c r="K90" s="19">
        <v>54.446300000000001</v>
      </c>
      <c r="L90" s="3">
        <v>1</v>
      </c>
      <c r="M90" s="3"/>
      <c r="N90" s="11"/>
      <c r="AB90" s="11"/>
      <c r="AC90" s="11"/>
    </row>
    <row r="91" spans="2:29">
      <c r="B91" s="59"/>
      <c r="C91" s="58"/>
      <c r="D91" s="58"/>
      <c r="E91" s="8"/>
      <c r="F91" s="9"/>
      <c r="G91" s="9"/>
      <c r="H91" s="7"/>
      <c r="I91" s="7"/>
      <c r="J91" s="7"/>
      <c r="K91" s="19"/>
      <c r="L91" s="3"/>
      <c r="M91" s="3"/>
      <c r="N91" s="11"/>
      <c r="AB91" s="11"/>
      <c r="AC91" s="11"/>
    </row>
    <row r="92" spans="2:29">
      <c r="B92" s="59">
        <v>35</v>
      </c>
      <c r="C92" s="58" t="s">
        <v>48</v>
      </c>
      <c r="D92" s="58">
        <v>301</v>
      </c>
      <c r="E92" s="8" t="s">
        <v>51</v>
      </c>
      <c r="F92" s="9">
        <v>73.578999999999994</v>
      </c>
      <c r="G92" s="9">
        <v>11.19</v>
      </c>
      <c r="H92" s="7">
        <v>0</v>
      </c>
      <c r="I92" s="7">
        <f>J92-97.83</f>
        <v>34.234999999999999</v>
      </c>
      <c r="J92" s="7">
        <v>132.065</v>
      </c>
      <c r="K92" s="19">
        <v>54.446300000000001</v>
      </c>
      <c r="L92" s="3">
        <v>1</v>
      </c>
      <c r="M92" s="3"/>
      <c r="N92" s="11"/>
      <c r="AB92" s="11"/>
      <c r="AC92" s="11"/>
    </row>
    <row r="93" spans="2:29">
      <c r="B93" s="59">
        <v>36</v>
      </c>
      <c r="C93" s="58" t="s">
        <v>48</v>
      </c>
      <c r="D93" s="58">
        <v>302</v>
      </c>
      <c r="E93" s="8" t="s">
        <v>51</v>
      </c>
      <c r="F93" s="9">
        <v>73.578999999999994</v>
      </c>
      <c r="G93" s="9">
        <v>11.19</v>
      </c>
      <c r="H93" s="7">
        <v>0</v>
      </c>
      <c r="I93" s="7">
        <f t="shared" ref="I93:I95" si="19">J93-97.83</f>
        <v>34.234999999999999</v>
      </c>
      <c r="J93" s="7">
        <v>132.065</v>
      </c>
      <c r="K93" s="19">
        <v>54.446300000000001</v>
      </c>
      <c r="L93" s="3">
        <v>1</v>
      </c>
      <c r="M93" s="3"/>
      <c r="N93" s="11"/>
      <c r="AB93" s="11"/>
      <c r="AC93" s="11"/>
    </row>
    <row r="94" spans="2:29">
      <c r="B94" s="59">
        <v>37</v>
      </c>
      <c r="C94" s="58" t="s">
        <v>48</v>
      </c>
      <c r="D94" s="58">
        <v>303</v>
      </c>
      <c r="E94" s="8" t="s">
        <v>51</v>
      </c>
      <c r="F94" s="9">
        <v>73.578999999999994</v>
      </c>
      <c r="G94" s="9">
        <v>11.19</v>
      </c>
      <c r="H94" s="7">
        <v>0</v>
      </c>
      <c r="I94" s="7">
        <f t="shared" si="19"/>
        <v>34.234999999999999</v>
      </c>
      <c r="J94" s="7">
        <v>132.065</v>
      </c>
      <c r="K94" s="19">
        <v>54.446300000000001</v>
      </c>
      <c r="L94" s="3">
        <v>1</v>
      </c>
      <c r="M94" s="3"/>
      <c r="N94" s="11"/>
      <c r="AB94" s="11"/>
      <c r="AC94" s="11"/>
    </row>
    <row r="95" spans="2:29">
      <c r="B95" s="59">
        <v>38</v>
      </c>
      <c r="C95" s="58" t="s">
        <v>48</v>
      </c>
      <c r="D95" s="58">
        <v>304</v>
      </c>
      <c r="E95" s="8" t="s">
        <v>51</v>
      </c>
      <c r="F95" s="9">
        <v>73.578999999999994</v>
      </c>
      <c r="G95" s="9">
        <v>11.19</v>
      </c>
      <c r="H95" s="7">
        <v>0</v>
      </c>
      <c r="I95" s="7">
        <f t="shared" si="19"/>
        <v>34.234999999999999</v>
      </c>
      <c r="J95" s="7">
        <v>132.065</v>
      </c>
      <c r="K95" s="19">
        <v>54.446300000000001</v>
      </c>
      <c r="L95" s="3">
        <v>1</v>
      </c>
      <c r="M95" s="3"/>
      <c r="N95" s="11"/>
      <c r="AB95" s="11"/>
      <c r="AC95" s="11"/>
    </row>
    <row r="96" spans="2:29">
      <c r="B96" s="59">
        <v>39</v>
      </c>
      <c r="C96" s="58" t="s">
        <v>48</v>
      </c>
      <c r="D96" s="58">
        <v>305</v>
      </c>
      <c r="E96" s="8" t="s">
        <v>52</v>
      </c>
      <c r="F96" s="9">
        <v>104.515</v>
      </c>
      <c r="G96" s="9">
        <v>19.27</v>
      </c>
      <c r="H96" s="7">
        <v>0</v>
      </c>
      <c r="I96" s="7">
        <f>J96-146.79</f>
        <v>51.371000000000009</v>
      </c>
      <c r="J96" s="7">
        <v>198.161</v>
      </c>
      <c r="K96" s="19">
        <v>81.695300000000003</v>
      </c>
      <c r="L96" s="3">
        <v>1</v>
      </c>
      <c r="M96" s="3"/>
      <c r="N96" s="11"/>
      <c r="AB96" s="11"/>
      <c r="AC96" s="11"/>
    </row>
    <row r="97" spans="2:29">
      <c r="B97" s="59">
        <v>40</v>
      </c>
      <c r="C97" s="58" t="s">
        <v>48</v>
      </c>
      <c r="D97" s="58">
        <v>306</v>
      </c>
      <c r="E97" s="8" t="s">
        <v>52</v>
      </c>
      <c r="F97" s="9">
        <v>105.723</v>
      </c>
      <c r="G97" s="9">
        <v>19.57</v>
      </c>
      <c r="H97" s="7">
        <v>0</v>
      </c>
      <c r="I97" s="7">
        <f t="shared" ref="I97:I98" si="20">J97-146.79</f>
        <v>51.371000000000009</v>
      </c>
      <c r="J97" s="7">
        <v>198.161</v>
      </c>
      <c r="K97" s="19">
        <v>81.695300000000003</v>
      </c>
      <c r="L97" s="3">
        <v>1</v>
      </c>
      <c r="M97" s="3"/>
      <c r="N97" s="11"/>
      <c r="AB97" s="11"/>
      <c r="AC97" s="11"/>
    </row>
    <row r="98" spans="2:29">
      <c r="B98" s="59">
        <v>41</v>
      </c>
      <c r="C98" s="58" t="s">
        <v>48</v>
      </c>
      <c r="D98" s="58">
        <v>307</v>
      </c>
      <c r="E98" s="8" t="s">
        <v>52</v>
      </c>
      <c r="F98" s="9">
        <v>104.887</v>
      </c>
      <c r="G98" s="9">
        <v>19.57</v>
      </c>
      <c r="H98" s="7">
        <v>0</v>
      </c>
      <c r="I98" s="7">
        <f t="shared" si="20"/>
        <v>51.371000000000009</v>
      </c>
      <c r="J98" s="7">
        <v>198.161</v>
      </c>
      <c r="K98" s="19">
        <v>81.695300000000003</v>
      </c>
      <c r="L98" s="3">
        <v>1</v>
      </c>
      <c r="M98" s="3"/>
      <c r="N98" s="11"/>
      <c r="AB98" s="11"/>
      <c r="AC98" s="11"/>
    </row>
    <row r="99" spans="2:29">
      <c r="B99" s="59">
        <v>42</v>
      </c>
      <c r="C99" s="58" t="s">
        <v>48</v>
      </c>
      <c r="D99" s="58">
        <v>308</v>
      </c>
      <c r="E99" s="8" t="s">
        <v>51</v>
      </c>
      <c r="F99" s="9">
        <v>73.578999999999994</v>
      </c>
      <c r="G99" s="9">
        <v>10.95</v>
      </c>
      <c r="H99" s="7">
        <v>0</v>
      </c>
      <c r="I99" s="7">
        <f>J99-97.83</f>
        <v>34.234999999999999</v>
      </c>
      <c r="J99" s="7">
        <v>132.065</v>
      </c>
      <c r="K99" s="19">
        <v>54.446300000000001</v>
      </c>
      <c r="L99" s="3">
        <v>1</v>
      </c>
      <c r="M99" s="3"/>
      <c r="N99" s="11"/>
      <c r="AB99" s="11"/>
      <c r="AC99" s="11"/>
    </row>
    <row r="100" spans="2:29">
      <c r="B100" s="59">
        <v>43</v>
      </c>
      <c r="C100" s="58" t="s">
        <v>48</v>
      </c>
      <c r="D100" s="58">
        <v>309</v>
      </c>
      <c r="E100" s="8" t="s">
        <v>51</v>
      </c>
      <c r="F100" s="9">
        <v>73.578999999999994</v>
      </c>
      <c r="G100" s="9">
        <v>10.95</v>
      </c>
      <c r="H100" s="7">
        <v>0</v>
      </c>
      <c r="I100" s="7">
        <f t="shared" ref="I100:I102" si="21">J100-97.83</f>
        <v>34.234999999999999</v>
      </c>
      <c r="J100" s="7">
        <v>132.065</v>
      </c>
      <c r="K100" s="19">
        <v>54.446300000000001</v>
      </c>
      <c r="L100" s="3">
        <v>1</v>
      </c>
      <c r="M100" s="3"/>
      <c r="N100" s="11"/>
      <c r="AB100" s="11"/>
      <c r="AC100" s="11"/>
    </row>
    <row r="101" spans="2:29">
      <c r="B101" s="59">
        <v>44</v>
      </c>
      <c r="C101" s="58" t="s">
        <v>48</v>
      </c>
      <c r="D101" s="58">
        <v>310</v>
      </c>
      <c r="E101" s="8" t="s">
        <v>51</v>
      </c>
      <c r="F101" s="9">
        <v>73.578999999999994</v>
      </c>
      <c r="G101" s="9">
        <v>10.95</v>
      </c>
      <c r="H101" s="7">
        <v>0</v>
      </c>
      <c r="I101" s="7">
        <f t="shared" si="21"/>
        <v>34.234999999999999</v>
      </c>
      <c r="J101" s="7">
        <v>132.065</v>
      </c>
      <c r="K101" s="19">
        <v>54.446300000000001</v>
      </c>
      <c r="L101" s="3">
        <v>1</v>
      </c>
      <c r="M101" s="3"/>
      <c r="N101" s="11"/>
      <c r="AB101" s="11"/>
      <c r="AC101" s="11"/>
    </row>
    <row r="102" spans="2:29">
      <c r="B102" s="59">
        <v>45</v>
      </c>
      <c r="C102" s="58" t="s">
        <v>48</v>
      </c>
      <c r="D102" s="58">
        <v>311</v>
      </c>
      <c r="E102" s="8" t="s">
        <v>51</v>
      </c>
      <c r="F102" s="9">
        <v>73.578999999999994</v>
      </c>
      <c r="G102" s="9">
        <v>10.95</v>
      </c>
      <c r="H102" s="7">
        <v>0</v>
      </c>
      <c r="I102" s="7">
        <f t="shared" si="21"/>
        <v>34.234999999999999</v>
      </c>
      <c r="J102" s="7">
        <v>132.065</v>
      </c>
      <c r="K102" s="19">
        <v>54.446300000000001</v>
      </c>
      <c r="L102" s="3">
        <v>1</v>
      </c>
      <c r="M102" s="3"/>
      <c r="N102" s="11"/>
      <c r="AB102" s="11"/>
      <c r="AC102" s="11"/>
    </row>
    <row r="103" spans="2:29">
      <c r="B103" s="59">
        <v>46</v>
      </c>
      <c r="C103" s="58" t="s">
        <v>48</v>
      </c>
      <c r="D103" s="58">
        <v>312</v>
      </c>
      <c r="E103" s="8" t="s">
        <v>52</v>
      </c>
      <c r="F103" s="9">
        <v>104.515</v>
      </c>
      <c r="G103" s="9">
        <v>12.98</v>
      </c>
      <c r="H103" s="7">
        <v>0</v>
      </c>
      <c r="I103" s="7">
        <f>J103-139.73</f>
        <v>48.899000000000001</v>
      </c>
      <c r="J103" s="7">
        <v>188.62899999999999</v>
      </c>
      <c r="K103" s="19">
        <v>77.765699999999995</v>
      </c>
      <c r="L103" s="3">
        <v>1</v>
      </c>
      <c r="M103" s="3"/>
      <c r="N103" s="11"/>
      <c r="AB103" s="11"/>
      <c r="AC103" s="11"/>
    </row>
    <row r="104" spans="2:29">
      <c r="B104" s="59">
        <v>47</v>
      </c>
      <c r="C104" s="58" t="s">
        <v>48</v>
      </c>
      <c r="D104" s="58">
        <v>314</v>
      </c>
      <c r="E104" s="8" t="s">
        <v>52</v>
      </c>
      <c r="F104" s="9">
        <v>109.996</v>
      </c>
      <c r="G104" s="9">
        <v>19.12</v>
      </c>
      <c r="H104" s="7">
        <v>0</v>
      </c>
      <c r="I104" s="7">
        <f>J104-146.79</f>
        <v>51.371000000000009</v>
      </c>
      <c r="J104" s="7">
        <v>198.161</v>
      </c>
      <c r="K104" s="19">
        <v>81.695300000000003</v>
      </c>
      <c r="L104" s="3">
        <v>1</v>
      </c>
      <c r="M104" s="3"/>
      <c r="N104" s="11"/>
      <c r="AB104" s="11"/>
      <c r="AC104" s="11"/>
    </row>
    <row r="105" spans="2:29">
      <c r="B105" s="59">
        <v>48</v>
      </c>
      <c r="C105" s="58" t="s">
        <v>48</v>
      </c>
      <c r="D105" s="58">
        <v>315</v>
      </c>
      <c r="E105" s="8" t="s">
        <v>52</v>
      </c>
      <c r="F105" s="9">
        <v>111.669</v>
      </c>
      <c r="G105" s="9">
        <v>17.28</v>
      </c>
      <c r="H105" s="7">
        <v>0</v>
      </c>
      <c r="I105" s="7">
        <f>J105-146.79</f>
        <v>51.371000000000009</v>
      </c>
      <c r="J105" s="7">
        <v>198.161</v>
      </c>
      <c r="K105" s="19">
        <v>81.695300000000003</v>
      </c>
      <c r="L105" s="3">
        <v>1</v>
      </c>
      <c r="M105" s="3"/>
      <c r="N105" s="11"/>
      <c r="AB105" s="11"/>
      <c r="AC105" s="11"/>
    </row>
    <row r="106" spans="2:29">
      <c r="B106" s="59">
        <v>49</v>
      </c>
      <c r="C106" s="58" t="s">
        <v>48</v>
      </c>
      <c r="D106" s="58">
        <v>316</v>
      </c>
      <c r="E106" s="8" t="s">
        <v>53</v>
      </c>
      <c r="F106" s="9">
        <v>61.408000000000001</v>
      </c>
      <c r="G106" s="9">
        <v>11.02</v>
      </c>
      <c r="H106" s="7">
        <v>0</v>
      </c>
      <c r="I106" s="7">
        <f>J106-86.03</f>
        <v>30.106999999999999</v>
      </c>
      <c r="J106" s="7">
        <v>116.137</v>
      </c>
      <c r="K106" s="19">
        <v>47.8797</v>
      </c>
      <c r="L106" s="3"/>
      <c r="M106" s="3"/>
      <c r="N106" s="11"/>
      <c r="AB106" s="11"/>
      <c r="AC106" s="11"/>
    </row>
    <row r="107" spans="2:29">
      <c r="B107" s="59">
        <v>50</v>
      </c>
      <c r="C107" s="58" t="s">
        <v>48</v>
      </c>
      <c r="D107" s="58">
        <v>317</v>
      </c>
      <c r="E107" s="8" t="s">
        <v>53</v>
      </c>
      <c r="F107" s="9">
        <v>61.408000000000001</v>
      </c>
      <c r="G107" s="9">
        <v>11.02</v>
      </c>
      <c r="H107" s="7">
        <v>0</v>
      </c>
      <c r="I107" s="7">
        <f t="shared" ref="I107:I109" si="22">J107-86.03</f>
        <v>30.106999999999999</v>
      </c>
      <c r="J107" s="7">
        <v>116.137</v>
      </c>
      <c r="K107" s="19">
        <v>47.8797</v>
      </c>
      <c r="L107" s="3">
        <v>1</v>
      </c>
      <c r="M107" s="3"/>
      <c r="N107" s="11"/>
      <c r="AB107" s="11"/>
      <c r="AC107" s="11"/>
    </row>
    <row r="108" spans="2:29">
      <c r="B108" s="59">
        <v>51</v>
      </c>
      <c r="C108" s="58" t="s">
        <v>48</v>
      </c>
      <c r="D108" s="58">
        <v>318</v>
      </c>
      <c r="E108" s="8" t="s">
        <v>53</v>
      </c>
      <c r="F108" s="9">
        <v>61.408000000000001</v>
      </c>
      <c r="G108" s="9">
        <v>11.02</v>
      </c>
      <c r="H108" s="7">
        <v>0</v>
      </c>
      <c r="I108" s="7">
        <f t="shared" si="22"/>
        <v>30.106999999999999</v>
      </c>
      <c r="J108" s="7">
        <v>116.137</v>
      </c>
      <c r="K108" s="19">
        <v>47.8797</v>
      </c>
      <c r="L108" s="3"/>
      <c r="M108" s="3"/>
      <c r="N108" s="11"/>
      <c r="AB108" s="11"/>
      <c r="AC108" s="11"/>
    </row>
    <row r="109" spans="2:29">
      <c r="B109" s="59">
        <v>52</v>
      </c>
      <c r="C109" s="58" t="s">
        <v>48</v>
      </c>
      <c r="D109" s="58">
        <v>319</v>
      </c>
      <c r="E109" s="8" t="s">
        <v>53</v>
      </c>
      <c r="F109" s="9">
        <v>61.408000000000001</v>
      </c>
      <c r="G109" s="9">
        <v>11.02</v>
      </c>
      <c r="H109" s="7">
        <v>0</v>
      </c>
      <c r="I109" s="7">
        <f t="shared" si="22"/>
        <v>30.106999999999999</v>
      </c>
      <c r="J109" s="7">
        <v>116.137</v>
      </c>
      <c r="K109" s="19">
        <v>47.8797</v>
      </c>
      <c r="L109" s="3"/>
      <c r="M109" s="3"/>
      <c r="N109" s="11"/>
      <c r="AB109" s="11"/>
      <c r="AC109" s="11"/>
    </row>
    <row r="110" spans="2:29">
      <c r="B110" s="59">
        <v>53</v>
      </c>
      <c r="C110" s="58" t="s">
        <v>48</v>
      </c>
      <c r="D110" s="58">
        <v>320</v>
      </c>
      <c r="E110" s="8" t="s">
        <v>51</v>
      </c>
      <c r="F110" s="9">
        <v>73.578999999999994</v>
      </c>
      <c r="G110" s="9">
        <v>11.19</v>
      </c>
      <c r="H110" s="7">
        <v>0</v>
      </c>
      <c r="I110" s="7">
        <f>J110-97.83</f>
        <v>34.234999999999999</v>
      </c>
      <c r="J110" s="7">
        <v>132.065</v>
      </c>
      <c r="K110" s="19">
        <v>54.446300000000001</v>
      </c>
      <c r="L110" s="3">
        <v>1</v>
      </c>
      <c r="M110" s="3"/>
      <c r="N110" s="11"/>
      <c r="AB110" s="11"/>
      <c r="AC110" s="11"/>
    </row>
    <row r="111" spans="2:29">
      <c r="B111" s="59"/>
      <c r="C111" s="58"/>
      <c r="D111" s="58"/>
      <c r="E111" s="8"/>
      <c r="F111" s="9"/>
      <c r="G111" s="9"/>
      <c r="H111" s="7"/>
      <c r="I111" s="7"/>
      <c r="J111" s="7"/>
      <c r="K111" s="19"/>
      <c r="L111" s="3"/>
      <c r="M111" s="3"/>
      <c r="N111" s="11"/>
      <c r="AB111" s="11"/>
      <c r="AC111" s="11"/>
    </row>
    <row r="112" spans="2:29">
      <c r="B112" s="59">
        <v>54</v>
      </c>
      <c r="C112" s="58" t="s">
        <v>49</v>
      </c>
      <c r="D112" s="58">
        <v>401</v>
      </c>
      <c r="E112" s="8" t="s">
        <v>51</v>
      </c>
      <c r="F112" s="9">
        <v>73.578999999999994</v>
      </c>
      <c r="G112" s="9">
        <v>11.19</v>
      </c>
      <c r="H112" s="7">
        <v>0</v>
      </c>
      <c r="I112" s="7">
        <f>J112-97.83</f>
        <v>34.234999999999999</v>
      </c>
      <c r="J112" s="7">
        <v>132.065</v>
      </c>
      <c r="K112" s="19">
        <v>54.446300000000001</v>
      </c>
      <c r="L112" s="3">
        <v>1</v>
      </c>
      <c r="M112" s="3"/>
      <c r="N112" s="11"/>
      <c r="AB112" s="11"/>
      <c r="AC112" s="11"/>
    </row>
    <row r="113" spans="2:29">
      <c r="B113" s="59">
        <v>55</v>
      </c>
      <c r="C113" s="58" t="s">
        <v>49</v>
      </c>
      <c r="D113" s="58">
        <v>402</v>
      </c>
      <c r="E113" s="8" t="s">
        <v>51</v>
      </c>
      <c r="F113" s="9">
        <v>73.578999999999994</v>
      </c>
      <c r="G113" s="9">
        <v>11.19</v>
      </c>
      <c r="H113" s="7">
        <v>0</v>
      </c>
      <c r="I113" s="7">
        <f t="shared" ref="I113:I115" si="23">J113-97.83</f>
        <v>34.234999999999999</v>
      </c>
      <c r="J113" s="7">
        <v>132.065</v>
      </c>
      <c r="K113" s="19">
        <v>54.446300000000001</v>
      </c>
      <c r="L113" s="3">
        <v>1</v>
      </c>
      <c r="M113" s="3"/>
      <c r="N113" s="11"/>
      <c r="AB113" s="11"/>
      <c r="AC113" s="11"/>
    </row>
    <row r="114" spans="2:29">
      <c r="B114" s="59">
        <v>56</v>
      </c>
      <c r="C114" s="58" t="s">
        <v>49</v>
      </c>
      <c r="D114" s="58">
        <v>403</v>
      </c>
      <c r="E114" s="8" t="s">
        <v>51</v>
      </c>
      <c r="F114" s="9">
        <v>73.578999999999994</v>
      </c>
      <c r="G114" s="9">
        <v>11.19</v>
      </c>
      <c r="H114" s="7">
        <v>0</v>
      </c>
      <c r="I114" s="7">
        <f t="shared" si="23"/>
        <v>34.234999999999999</v>
      </c>
      <c r="J114" s="7">
        <v>132.065</v>
      </c>
      <c r="K114" s="19">
        <v>54.446300000000001</v>
      </c>
      <c r="L114" s="3">
        <v>1</v>
      </c>
      <c r="M114" s="3"/>
      <c r="N114" s="11"/>
      <c r="AB114" s="11"/>
      <c r="AC114" s="11"/>
    </row>
    <row r="115" spans="2:29">
      <c r="B115" s="59">
        <v>57</v>
      </c>
      <c r="C115" s="58" t="s">
        <v>49</v>
      </c>
      <c r="D115" s="58">
        <v>404</v>
      </c>
      <c r="E115" s="8" t="s">
        <v>51</v>
      </c>
      <c r="F115" s="9">
        <v>73.578999999999994</v>
      </c>
      <c r="G115" s="9">
        <v>11.19</v>
      </c>
      <c r="H115" s="7">
        <v>0</v>
      </c>
      <c r="I115" s="7">
        <f t="shared" si="23"/>
        <v>34.234999999999999</v>
      </c>
      <c r="J115" s="7">
        <v>132.065</v>
      </c>
      <c r="K115" s="19">
        <v>54.446300000000001</v>
      </c>
      <c r="L115" s="3">
        <v>1</v>
      </c>
      <c r="M115" s="3"/>
      <c r="N115" s="11"/>
      <c r="AB115" s="11"/>
      <c r="AC115" s="11"/>
    </row>
    <row r="116" spans="2:29">
      <c r="B116" s="59">
        <v>58</v>
      </c>
      <c r="C116" s="58" t="s">
        <v>49</v>
      </c>
      <c r="D116" s="58">
        <v>405</v>
      </c>
      <c r="E116" s="8" t="s">
        <v>52</v>
      </c>
      <c r="F116" s="9">
        <v>104.515</v>
      </c>
      <c r="G116" s="9">
        <v>19.27</v>
      </c>
      <c r="H116" s="7">
        <v>0</v>
      </c>
      <c r="I116" s="7">
        <f>J116-146.79</f>
        <v>51.371000000000009</v>
      </c>
      <c r="J116" s="7">
        <v>198.161</v>
      </c>
      <c r="K116" s="19">
        <v>81.695300000000003</v>
      </c>
      <c r="L116" s="3">
        <v>1</v>
      </c>
      <c r="M116" s="3"/>
      <c r="N116" s="11"/>
      <c r="AB116" s="11"/>
      <c r="AC116" s="11"/>
    </row>
    <row r="117" spans="2:29">
      <c r="B117" s="59">
        <v>59</v>
      </c>
      <c r="C117" s="58" t="s">
        <v>49</v>
      </c>
      <c r="D117" s="58">
        <v>406</v>
      </c>
      <c r="E117" s="8" t="s">
        <v>52</v>
      </c>
      <c r="F117" s="9">
        <v>105.723</v>
      </c>
      <c r="G117" s="9">
        <v>19.57</v>
      </c>
      <c r="H117" s="7">
        <v>0</v>
      </c>
      <c r="I117" s="7">
        <f t="shared" ref="I117:I118" si="24">J117-146.79</f>
        <v>51.371000000000009</v>
      </c>
      <c r="J117" s="7">
        <v>198.161</v>
      </c>
      <c r="K117" s="19">
        <v>81.695300000000003</v>
      </c>
      <c r="L117" s="3">
        <v>1</v>
      </c>
      <c r="M117" s="3"/>
      <c r="N117" s="11"/>
      <c r="AB117" s="11"/>
      <c r="AC117" s="11"/>
    </row>
    <row r="118" spans="2:29">
      <c r="B118" s="59">
        <v>60</v>
      </c>
      <c r="C118" s="58" t="s">
        <v>49</v>
      </c>
      <c r="D118" s="58">
        <v>407</v>
      </c>
      <c r="E118" s="8" t="s">
        <v>52</v>
      </c>
      <c r="F118" s="9">
        <v>104.887</v>
      </c>
      <c r="G118" s="9">
        <v>19.57</v>
      </c>
      <c r="H118" s="7">
        <v>0</v>
      </c>
      <c r="I118" s="7">
        <f t="shared" si="24"/>
        <v>51.371000000000009</v>
      </c>
      <c r="J118" s="7">
        <v>198.161</v>
      </c>
      <c r="K118" s="19">
        <v>81.695300000000003</v>
      </c>
      <c r="L118" s="3">
        <v>1</v>
      </c>
      <c r="M118" s="3"/>
      <c r="N118" s="11"/>
      <c r="AB118" s="11"/>
      <c r="AC118" s="11"/>
    </row>
    <row r="119" spans="2:29">
      <c r="B119" s="59">
        <v>61</v>
      </c>
      <c r="C119" s="58" t="s">
        <v>49</v>
      </c>
      <c r="D119" s="58">
        <v>408</v>
      </c>
      <c r="E119" s="8" t="s">
        <v>51</v>
      </c>
      <c r="F119" s="9">
        <v>73.578999999999994</v>
      </c>
      <c r="G119" s="9">
        <v>10.95</v>
      </c>
      <c r="H119" s="7">
        <v>0</v>
      </c>
      <c r="I119" s="7">
        <f>J119-97.83</f>
        <v>34.234999999999999</v>
      </c>
      <c r="J119" s="7">
        <v>132.065</v>
      </c>
      <c r="K119" s="19">
        <v>54.446300000000001</v>
      </c>
      <c r="L119" s="3">
        <v>1</v>
      </c>
      <c r="M119" s="3"/>
      <c r="N119" s="11"/>
      <c r="AB119" s="11"/>
      <c r="AC119" s="11"/>
    </row>
    <row r="120" spans="2:29">
      <c r="B120" s="59">
        <v>62</v>
      </c>
      <c r="C120" s="58" t="s">
        <v>49</v>
      </c>
      <c r="D120" s="58">
        <v>409</v>
      </c>
      <c r="E120" s="8" t="s">
        <v>51</v>
      </c>
      <c r="F120" s="9">
        <v>73.578999999999994</v>
      </c>
      <c r="G120" s="9">
        <v>10.95</v>
      </c>
      <c r="H120" s="7">
        <v>0</v>
      </c>
      <c r="I120" s="7">
        <f t="shared" ref="I120:I122" si="25">J120-97.83</f>
        <v>34.234999999999999</v>
      </c>
      <c r="J120" s="7">
        <v>132.065</v>
      </c>
      <c r="K120" s="19">
        <v>54.446300000000001</v>
      </c>
      <c r="L120" s="3">
        <v>1</v>
      </c>
      <c r="M120" s="3"/>
      <c r="N120" s="11"/>
      <c r="AB120" s="11"/>
      <c r="AC120" s="11"/>
    </row>
    <row r="121" spans="2:29">
      <c r="B121" s="59">
        <v>63</v>
      </c>
      <c r="C121" s="58" t="s">
        <v>49</v>
      </c>
      <c r="D121" s="58">
        <v>410</v>
      </c>
      <c r="E121" s="8" t="s">
        <v>51</v>
      </c>
      <c r="F121" s="9">
        <v>73.578999999999994</v>
      </c>
      <c r="G121" s="9">
        <v>10.95</v>
      </c>
      <c r="H121" s="7">
        <v>0</v>
      </c>
      <c r="I121" s="7">
        <f t="shared" si="25"/>
        <v>34.234999999999999</v>
      </c>
      <c r="J121" s="7">
        <v>132.065</v>
      </c>
      <c r="K121" s="19">
        <v>54.446300000000001</v>
      </c>
      <c r="L121" s="3">
        <v>1</v>
      </c>
      <c r="M121" s="3"/>
      <c r="N121" s="11"/>
      <c r="AB121" s="11"/>
      <c r="AC121" s="11"/>
    </row>
    <row r="122" spans="2:29">
      <c r="B122" s="59">
        <v>64</v>
      </c>
      <c r="C122" s="58" t="s">
        <v>49</v>
      </c>
      <c r="D122" s="58">
        <v>411</v>
      </c>
      <c r="E122" s="8" t="s">
        <v>51</v>
      </c>
      <c r="F122" s="9">
        <v>73.578999999999994</v>
      </c>
      <c r="G122" s="9">
        <v>10.95</v>
      </c>
      <c r="H122" s="7">
        <v>0</v>
      </c>
      <c r="I122" s="7">
        <f t="shared" si="25"/>
        <v>34.234999999999999</v>
      </c>
      <c r="J122" s="7">
        <v>132.065</v>
      </c>
      <c r="K122" s="19">
        <v>54.446300000000001</v>
      </c>
      <c r="L122" s="3">
        <v>1</v>
      </c>
      <c r="M122" s="3"/>
      <c r="N122" s="11"/>
      <c r="AB122" s="11"/>
      <c r="AC122" s="11"/>
    </row>
    <row r="123" spans="2:29">
      <c r="B123" s="59">
        <v>65</v>
      </c>
      <c r="C123" s="58" t="s">
        <v>49</v>
      </c>
      <c r="D123" s="58">
        <v>412</v>
      </c>
      <c r="E123" s="8" t="s">
        <v>52</v>
      </c>
      <c r="F123" s="9">
        <v>104.515</v>
      </c>
      <c r="G123" s="9">
        <v>12.98</v>
      </c>
      <c r="H123" s="7">
        <v>0</v>
      </c>
      <c r="I123" s="7">
        <f>J123-139.73</f>
        <v>48.899000000000001</v>
      </c>
      <c r="J123" s="7">
        <v>188.62899999999999</v>
      </c>
      <c r="K123" s="19">
        <v>77.765699999999995</v>
      </c>
      <c r="L123" s="3">
        <v>1</v>
      </c>
      <c r="M123" s="3"/>
      <c r="N123" s="11"/>
      <c r="AB123" s="11"/>
      <c r="AC123" s="11"/>
    </row>
    <row r="124" spans="2:29">
      <c r="B124" s="59">
        <v>66</v>
      </c>
      <c r="C124" s="58" t="s">
        <v>49</v>
      </c>
      <c r="D124" s="58">
        <v>414</v>
      </c>
      <c r="E124" s="8" t="s">
        <v>52</v>
      </c>
      <c r="F124" s="9">
        <v>109.996</v>
      </c>
      <c r="G124" s="9">
        <v>19.12</v>
      </c>
      <c r="H124" s="7">
        <v>0</v>
      </c>
      <c r="I124" s="7">
        <f>J124-146.79</f>
        <v>51.371000000000009</v>
      </c>
      <c r="J124" s="7">
        <v>198.161</v>
      </c>
      <c r="K124" s="19">
        <v>81.695300000000003</v>
      </c>
      <c r="L124" s="3">
        <v>1</v>
      </c>
      <c r="M124" s="3"/>
      <c r="N124" s="11"/>
      <c r="AB124" s="11"/>
      <c r="AC124" s="11"/>
    </row>
    <row r="125" spans="2:29">
      <c r="B125" s="59">
        <v>67</v>
      </c>
      <c r="C125" s="58" t="s">
        <v>49</v>
      </c>
      <c r="D125" s="58">
        <v>415</v>
      </c>
      <c r="E125" s="8" t="s">
        <v>52</v>
      </c>
      <c r="F125" s="9">
        <v>111.669</v>
      </c>
      <c r="G125" s="9">
        <v>17.28</v>
      </c>
      <c r="H125" s="7">
        <v>0</v>
      </c>
      <c r="I125" s="7">
        <f>J125-146.79</f>
        <v>51.371000000000009</v>
      </c>
      <c r="J125" s="7">
        <v>198.161</v>
      </c>
      <c r="K125" s="19">
        <v>81.695300000000003</v>
      </c>
      <c r="L125" s="3">
        <v>1</v>
      </c>
      <c r="M125" s="3"/>
      <c r="N125" s="11"/>
      <c r="AB125" s="11"/>
      <c r="AC125" s="11"/>
    </row>
    <row r="126" spans="2:29">
      <c r="B126" s="59">
        <v>68</v>
      </c>
      <c r="C126" s="58" t="s">
        <v>49</v>
      </c>
      <c r="D126" s="58">
        <v>416</v>
      </c>
      <c r="E126" s="8" t="s">
        <v>53</v>
      </c>
      <c r="F126" s="9">
        <v>61.408000000000001</v>
      </c>
      <c r="G126" s="9">
        <v>11.02</v>
      </c>
      <c r="H126" s="7">
        <v>0</v>
      </c>
      <c r="I126" s="7">
        <f>J126-86.03</f>
        <v>30.106999999999999</v>
      </c>
      <c r="J126" s="7">
        <v>116.137</v>
      </c>
      <c r="K126" s="19">
        <v>47.8797</v>
      </c>
      <c r="L126" s="3"/>
      <c r="M126" s="3"/>
      <c r="N126" s="11"/>
      <c r="AB126" s="11"/>
      <c r="AC126" s="11"/>
    </row>
    <row r="127" spans="2:29">
      <c r="B127" s="59">
        <v>69</v>
      </c>
      <c r="C127" s="58" t="s">
        <v>49</v>
      </c>
      <c r="D127" s="58">
        <v>417</v>
      </c>
      <c r="E127" s="8" t="s">
        <v>53</v>
      </c>
      <c r="F127" s="9">
        <v>61.408000000000001</v>
      </c>
      <c r="G127" s="9">
        <v>11.02</v>
      </c>
      <c r="H127" s="7">
        <v>0</v>
      </c>
      <c r="I127" s="7">
        <f t="shared" ref="I127:I129" si="26">J127-86.03</f>
        <v>30.106999999999999</v>
      </c>
      <c r="J127" s="7">
        <v>116.137</v>
      </c>
      <c r="K127" s="19">
        <v>47.8797</v>
      </c>
      <c r="L127" s="3">
        <v>1</v>
      </c>
      <c r="M127" s="3"/>
      <c r="N127" s="11"/>
      <c r="AB127" s="11"/>
      <c r="AC127" s="11"/>
    </row>
    <row r="128" spans="2:29">
      <c r="B128" s="59">
        <v>70</v>
      </c>
      <c r="C128" s="58" t="s">
        <v>49</v>
      </c>
      <c r="D128" s="58">
        <v>418</v>
      </c>
      <c r="E128" s="8" t="s">
        <v>53</v>
      </c>
      <c r="F128" s="9">
        <v>61.408000000000001</v>
      </c>
      <c r="G128" s="9">
        <v>11.02</v>
      </c>
      <c r="H128" s="7">
        <v>0</v>
      </c>
      <c r="I128" s="7">
        <f t="shared" si="26"/>
        <v>30.106999999999999</v>
      </c>
      <c r="J128" s="7">
        <v>116.137</v>
      </c>
      <c r="K128" s="19">
        <v>47.8797</v>
      </c>
      <c r="L128" s="3"/>
      <c r="M128" s="3"/>
      <c r="N128" s="11"/>
      <c r="AB128" s="11"/>
      <c r="AC128" s="11"/>
    </row>
    <row r="129" spans="2:29">
      <c r="B129" s="59">
        <v>71</v>
      </c>
      <c r="C129" s="58" t="s">
        <v>49</v>
      </c>
      <c r="D129" s="58">
        <v>419</v>
      </c>
      <c r="E129" s="8" t="s">
        <v>53</v>
      </c>
      <c r="F129" s="9">
        <v>61.408000000000001</v>
      </c>
      <c r="G129" s="9">
        <v>11.02</v>
      </c>
      <c r="H129" s="7">
        <v>0</v>
      </c>
      <c r="I129" s="7">
        <f t="shared" si="26"/>
        <v>30.106999999999999</v>
      </c>
      <c r="J129" s="7">
        <v>116.137</v>
      </c>
      <c r="K129" s="19">
        <v>47.8797</v>
      </c>
      <c r="L129" s="3"/>
      <c r="M129" s="3"/>
      <c r="N129" s="11"/>
      <c r="AB129" s="11"/>
      <c r="AC129" s="11"/>
    </row>
    <row r="130" spans="2:29">
      <c r="B130" s="59">
        <v>72</v>
      </c>
      <c r="C130" s="58" t="s">
        <v>49</v>
      </c>
      <c r="D130" s="58">
        <v>420</v>
      </c>
      <c r="E130" s="8" t="s">
        <v>51</v>
      </c>
      <c r="F130" s="9">
        <v>73.578999999999994</v>
      </c>
      <c r="G130" s="9">
        <v>11.19</v>
      </c>
      <c r="H130" s="7">
        <v>0</v>
      </c>
      <c r="I130" s="7">
        <f>J130-97.83</f>
        <v>34.234999999999999</v>
      </c>
      <c r="J130" s="7">
        <v>132.065</v>
      </c>
      <c r="K130" s="19">
        <v>54.446300000000001</v>
      </c>
      <c r="L130" s="3">
        <v>1</v>
      </c>
      <c r="M130" s="3"/>
      <c r="N130" s="11"/>
      <c r="AB130" s="11"/>
      <c r="AC130" s="11"/>
    </row>
    <row r="131" spans="2:29">
      <c r="B131" s="59"/>
      <c r="C131" s="58"/>
      <c r="D131" s="58"/>
      <c r="E131" s="8"/>
      <c r="F131" s="9"/>
      <c r="G131" s="9"/>
      <c r="H131" s="7"/>
      <c r="I131" s="7"/>
      <c r="J131" s="7"/>
      <c r="K131" s="19"/>
      <c r="L131" s="3"/>
      <c r="M131" s="3"/>
      <c r="N131" s="11"/>
      <c r="AB131" s="11"/>
      <c r="AC131" s="11"/>
    </row>
    <row r="132" spans="2:29">
      <c r="B132" s="59">
        <v>73</v>
      </c>
      <c r="C132" s="58" t="s">
        <v>50</v>
      </c>
      <c r="D132" s="58">
        <v>501</v>
      </c>
      <c r="E132" s="8" t="s">
        <v>51</v>
      </c>
      <c r="F132" s="9">
        <v>73.578999999999994</v>
      </c>
      <c r="G132" s="9">
        <v>11.19</v>
      </c>
      <c r="H132" s="7">
        <v>0</v>
      </c>
      <c r="I132" s="7">
        <f>J132-97.83</f>
        <v>34.234999999999999</v>
      </c>
      <c r="J132" s="7">
        <v>132.065</v>
      </c>
      <c r="K132" s="19">
        <v>54.446300000000001</v>
      </c>
      <c r="L132" s="3">
        <v>1</v>
      </c>
      <c r="M132" s="3"/>
      <c r="N132" s="11"/>
      <c r="AB132" s="11"/>
      <c r="AC132" s="11"/>
    </row>
    <row r="133" spans="2:29">
      <c r="B133" s="59">
        <v>74</v>
      </c>
      <c r="C133" s="58" t="s">
        <v>50</v>
      </c>
      <c r="D133" s="58">
        <v>502</v>
      </c>
      <c r="E133" s="8" t="s">
        <v>51</v>
      </c>
      <c r="F133" s="9">
        <v>73.578999999999994</v>
      </c>
      <c r="G133" s="9">
        <v>11.19</v>
      </c>
      <c r="H133" s="7">
        <v>0</v>
      </c>
      <c r="I133" s="7">
        <f t="shared" ref="I133:I135" si="27">J133-97.83</f>
        <v>34.234999999999999</v>
      </c>
      <c r="J133" s="7">
        <v>132.065</v>
      </c>
      <c r="K133" s="19">
        <v>54.446300000000001</v>
      </c>
      <c r="L133" s="3">
        <v>1</v>
      </c>
      <c r="M133" s="3"/>
      <c r="N133" s="11"/>
      <c r="AB133" s="11"/>
      <c r="AC133" s="11"/>
    </row>
    <row r="134" spans="2:29">
      <c r="B134" s="59">
        <v>75</v>
      </c>
      <c r="C134" s="58" t="s">
        <v>50</v>
      </c>
      <c r="D134" s="58">
        <v>503</v>
      </c>
      <c r="E134" s="8" t="s">
        <v>51</v>
      </c>
      <c r="F134" s="9">
        <v>73.578999999999994</v>
      </c>
      <c r="G134" s="9">
        <v>11.19</v>
      </c>
      <c r="H134" s="7">
        <v>0</v>
      </c>
      <c r="I134" s="7">
        <f t="shared" si="27"/>
        <v>34.234999999999999</v>
      </c>
      <c r="J134" s="7">
        <v>132.065</v>
      </c>
      <c r="K134" s="19">
        <v>54.446300000000001</v>
      </c>
      <c r="L134" s="3">
        <v>1</v>
      </c>
      <c r="M134" s="3"/>
      <c r="N134" s="11"/>
      <c r="AB134" s="11"/>
      <c r="AC134" s="11"/>
    </row>
    <row r="135" spans="2:29">
      <c r="B135" s="59">
        <v>76</v>
      </c>
      <c r="C135" s="58" t="s">
        <v>50</v>
      </c>
      <c r="D135" s="58">
        <v>504</v>
      </c>
      <c r="E135" s="8" t="s">
        <v>51</v>
      </c>
      <c r="F135" s="9">
        <v>73.578999999999994</v>
      </c>
      <c r="G135" s="9">
        <v>11.19</v>
      </c>
      <c r="H135" s="7">
        <v>0</v>
      </c>
      <c r="I135" s="7">
        <f t="shared" si="27"/>
        <v>34.234999999999999</v>
      </c>
      <c r="J135" s="7">
        <v>132.065</v>
      </c>
      <c r="K135" s="19">
        <v>54.446300000000001</v>
      </c>
      <c r="L135" s="3">
        <v>1</v>
      </c>
      <c r="M135" s="3"/>
      <c r="N135" s="11"/>
      <c r="AB135" s="11"/>
      <c r="AC135" s="11"/>
    </row>
    <row r="136" spans="2:29">
      <c r="B136" s="59">
        <v>77</v>
      </c>
      <c r="C136" s="58" t="s">
        <v>50</v>
      </c>
      <c r="D136" s="58">
        <v>505</v>
      </c>
      <c r="E136" s="8" t="s">
        <v>52</v>
      </c>
      <c r="F136" s="9">
        <v>104.515</v>
      </c>
      <c r="G136" s="9">
        <v>19.27</v>
      </c>
      <c r="H136" s="7">
        <v>0</v>
      </c>
      <c r="I136" s="7">
        <f>J136-146.79</f>
        <v>51.371000000000009</v>
      </c>
      <c r="J136" s="7">
        <v>198.161</v>
      </c>
      <c r="K136" s="19">
        <v>81.695300000000003</v>
      </c>
      <c r="L136" s="3">
        <v>1</v>
      </c>
      <c r="M136" s="3"/>
      <c r="N136" s="11"/>
      <c r="AB136" s="11"/>
      <c r="AC136" s="11"/>
    </row>
    <row r="137" spans="2:29">
      <c r="B137" s="59">
        <v>78</v>
      </c>
      <c r="C137" s="58" t="s">
        <v>50</v>
      </c>
      <c r="D137" s="58">
        <v>506</v>
      </c>
      <c r="E137" s="8" t="s">
        <v>52</v>
      </c>
      <c r="F137" s="9">
        <v>105.723</v>
      </c>
      <c r="G137" s="9">
        <v>19.57</v>
      </c>
      <c r="H137" s="7">
        <v>0</v>
      </c>
      <c r="I137" s="7">
        <f t="shared" ref="I137:I138" si="28">J137-146.79</f>
        <v>51.371000000000009</v>
      </c>
      <c r="J137" s="7">
        <v>198.161</v>
      </c>
      <c r="K137" s="19">
        <v>81.695300000000003</v>
      </c>
      <c r="L137" s="3">
        <v>1</v>
      </c>
      <c r="M137" s="3"/>
      <c r="N137" s="11"/>
      <c r="AB137" s="11"/>
      <c r="AC137" s="11"/>
    </row>
    <row r="138" spans="2:29">
      <c r="B138" s="59">
        <v>79</v>
      </c>
      <c r="C138" s="58" t="s">
        <v>50</v>
      </c>
      <c r="D138" s="58">
        <v>507</v>
      </c>
      <c r="E138" s="8" t="s">
        <v>52</v>
      </c>
      <c r="F138" s="9">
        <v>104.887</v>
      </c>
      <c r="G138" s="9">
        <v>19.57</v>
      </c>
      <c r="H138" s="7">
        <v>0</v>
      </c>
      <c r="I138" s="7">
        <f t="shared" si="28"/>
        <v>51.371000000000009</v>
      </c>
      <c r="J138" s="7">
        <v>198.161</v>
      </c>
      <c r="K138" s="19">
        <v>81.695300000000003</v>
      </c>
      <c r="L138" s="3">
        <v>1</v>
      </c>
      <c r="M138" s="3"/>
      <c r="N138" s="11"/>
      <c r="AB138" s="11"/>
      <c r="AC138" s="11"/>
    </row>
    <row r="139" spans="2:29">
      <c r="B139" s="59">
        <v>80</v>
      </c>
      <c r="C139" s="58" t="s">
        <v>50</v>
      </c>
      <c r="D139" s="58">
        <v>508</v>
      </c>
      <c r="E139" s="8" t="s">
        <v>51</v>
      </c>
      <c r="F139" s="9">
        <v>73.578999999999994</v>
      </c>
      <c r="G139" s="9">
        <v>10.95</v>
      </c>
      <c r="H139" s="7">
        <v>0</v>
      </c>
      <c r="I139" s="7">
        <f>J139-97.83</f>
        <v>34.234999999999999</v>
      </c>
      <c r="J139" s="7">
        <v>132.065</v>
      </c>
      <c r="K139" s="19">
        <v>54.446300000000001</v>
      </c>
      <c r="L139" s="3">
        <v>1</v>
      </c>
      <c r="M139" s="3"/>
      <c r="N139" s="11"/>
      <c r="AB139" s="11"/>
      <c r="AC139" s="11"/>
    </row>
    <row r="140" spans="2:29">
      <c r="B140" s="59">
        <v>81</v>
      </c>
      <c r="C140" s="58" t="s">
        <v>50</v>
      </c>
      <c r="D140" s="58">
        <v>509</v>
      </c>
      <c r="E140" s="8" t="s">
        <v>51</v>
      </c>
      <c r="F140" s="9">
        <v>73.578999999999994</v>
      </c>
      <c r="G140" s="9">
        <v>10.95</v>
      </c>
      <c r="H140" s="7">
        <v>0</v>
      </c>
      <c r="I140" s="7">
        <f t="shared" ref="I140:I142" si="29">J140-97.83</f>
        <v>34.234999999999999</v>
      </c>
      <c r="J140" s="7">
        <v>132.065</v>
      </c>
      <c r="K140" s="19">
        <v>54.446300000000001</v>
      </c>
      <c r="L140" s="3">
        <v>1</v>
      </c>
      <c r="M140" s="3"/>
      <c r="N140" s="11"/>
      <c r="AB140" s="11"/>
      <c r="AC140" s="11"/>
    </row>
    <row r="141" spans="2:29">
      <c r="B141" s="59">
        <v>82</v>
      </c>
      <c r="C141" s="58" t="s">
        <v>50</v>
      </c>
      <c r="D141" s="58">
        <v>510</v>
      </c>
      <c r="E141" s="8" t="s">
        <v>51</v>
      </c>
      <c r="F141" s="9">
        <v>73.578999999999994</v>
      </c>
      <c r="G141" s="9">
        <v>10.95</v>
      </c>
      <c r="H141" s="7">
        <v>0</v>
      </c>
      <c r="I141" s="7">
        <f t="shared" si="29"/>
        <v>34.234999999999999</v>
      </c>
      <c r="J141" s="7">
        <v>132.065</v>
      </c>
      <c r="K141" s="19">
        <v>54.446300000000001</v>
      </c>
      <c r="L141" s="3">
        <v>1</v>
      </c>
      <c r="M141" s="3"/>
      <c r="N141" s="11"/>
      <c r="AB141" s="11"/>
      <c r="AC141" s="11"/>
    </row>
    <row r="142" spans="2:29">
      <c r="B142" s="59">
        <v>83</v>
      </c>
      <c r="C142" s="58" t="s">
        <v>50</v>
      </c>
      <c r="D142" s="58">
        <v>511</v>
      </c>
      <c r="E142" s="8" t="s">
        <v>51</v>
      </c>
      <c r="F142" s="9">
        <v>73.578999999999994</v>
      </c>
      <c r="G142" s="9">
        <v>10.95</v>
      </c>
      <c r="H142" s="7">
        <v>0</v>
      </c>
      <c r="I142" s="7">
        <f t="shared" si="29"/>
        <v>34.234999999999999</v>
      </c>
      <c r="J142" s="7">
        <v>132.065</v>
      </c>
      <c r="K142" s="19">
        <v>54.446300000000001</v>
      </c>
      <c r="L142" s="3">
        <v>1</v>
      </c>
      <c r="M142" s="7"/>
      <c r="N142" s="11"/>
      <c r="AB142" s="11"/>
      <c r="AC142" s="11"/>
    </row>
    <row r="143" spans="2:29">
      <c r="B143" s="59">
        <v>84</v>
      </c>
      <c r="C143" s="58" t="s">
        <v>50</v>
      </c>
      <c r="D143" s="58">
        <v>512</v>
      </c>
      <c r="E143" s="8" t="s">
        <v>52</v>
      </c>
      <c r="F143" s="9">
        <v>104.515</v>
      </c>
      <c r="G143" s="9">
        <v>12.98</v>
      </c>
      <c r="H143" s="7">
        <v>0</v>
      </c>
      <c r="I143" s="7">
        <f>J143-139.73</f>
        <v>48.899000000000001</v>
      </c>
      <c r="J143" s="7">
        <v>188.62899999999999</v>
      </c>
      <c r="K143" s="19">
        <v>77.765699999999995</v>
      </c>
      <c r="L143" s="3">
        <v>1</v>
      </c>
      <c r="M143" s="7"/>
      <c r="N143" s="11"/>
      <c r="AB143" s="11"/>
      <c r="AC143" s="11"/>
    </row>
    <row r="144" spans="2:29">
      <c r="B144" s="59">
        <v>85</v>
      </c>
      <c r="C144" s="58" t="s">
        <v>50</v>
      </c>
      <c r="D144" s="58">
        <v>514</v>
      </c>
      <c r="E144" s="8" t="s">
        <v>52</v>
      </c>
      <c r="F144" s="9">
        <v>109.996</v>
      </c>
      <c r="G144" s="9">
        <v>19.12</v>
      </c>
      <c r="H144" s="7">
        <v>0</v>
      </c>
      <c r="I144" s="7">
        <f>J144-146.79</f>
        <v>51.371000000000009</v>
      </c>
      <c r="J144" s="7">
        <v>198.161</v>
      </c>
      <c r="K144" s="19">
        <v>81.695300000000003</v>
      </c>
      <c r="L144" s="3">
        <v>1</v>
      </c>
      <c r="M144" s="7"/>
      <c r="N144" s="11"/>
      <c r="AB144" s="11"/>
      <c r="AC144" s="11"/>
    </row>
    <row r="145" spans="2:29">
      <c r="B145" s="59">
        <v>86</v>
      </c>
      <c r="C145" s="58" t="s">
        <v>50</v>
      </c>
      <c r="D145" s="58">
        <v>515</v>
      </c>
      <c r="E145" s="8" t="s">
        <v>52</v>
      </c>
      <c r="F145" s="9">
        <v>111.669</v>
      </c>
      <c r="G145" s="9">
        <v>17.28</v>
      </c>
      <c r="H145" s="7">
        <v>0</v>
      </c>
      <c r="I145" s="7">
        <f>J145-146.79</f>
        <v>51.371000000000009</v>
      </c>
      <c r="J145" s="7">
        <v>198.161</v>
      </c>
      <c r="K145" s="19">
        <v>81.695300000000003</v>
      </c>
      <c r="L145" s="3">
        <v>1</v>
      </c>
      <c r="M145" s="7"/>
      <c r="N145" s="11"/>
      <c r="AB145" s="11"/>
      <c r="AC145" s="11"/>
    </row>
    <row r="146" spans="2:29">
      <c r="B146" s="59">
        <v>87</v>
      </c>
      <c r="C146" s="58" t="s">
        <v>50</v>
      </c>
      <c r="D146" s="58">
        <v>516</v>
      </c>
      <c r="E146" s="8" t="s">
        <v>53</v>
      </c>
      <c r="F146" s="9">
        <v>61.408000000000001</v>
      </c>
      <c r="G146" s="9">
        <v>11.02</v>
      </c>
      <c r="H146" s="7">
        <v>0</v>
      </c>
      <c r="I146" s="7">
        <f>J146-86.03</f>
        <v>30.106999999999999</v>
      </c>
      <c r="J146" s="7">
        <v>116.137</v>
      </c>
      <c r="K146" s="19">
        <v>47.8797</v>
      </c>
      <c r="L146" s="7"/>
      <c r="M146" s="7"/>
      <c r="N146" s="11"/>
      <c r="AB146" s="11"/>
      <c r="AC146" s="11"/>
    </row>
    <row r="147" spans="2:29">
      <c r="B147" s="59">
        <v>88</v>
      </c>
      <c r="C147" s="58" t="s">
        <v>50</v>
      </c>
      <c r="D147" s="58">
        <v>517</v>
      </c>
      <c r="E147" s="8" t="s">
        <v>53</v>
      </c>
      <c r="F147" s="9">
        <v>61.408000000000001</v>
      </c>
      <c r="G147" s="9">
        <v>11.02</v>
      </c>
      <c r="H147" s="7">
        <v>0</v>
      </c>
      <c r="I147" s="7">
        <f t="shared" ref="I147:I149" si="30">J147-86.03</f>
        <v>30.106999999999999</v>
      </c>
      <c r="J147" s="7">
        <v>116.137</v>
      </c>
      <c r="K147" s="19">
        <v>47.8797</v>
      </c>
      <c r="L147" s="7"/>
      <c r="M147" s="7"/>
      <c r="N147" s="11"/>
      <c r="AB147" s="11"/>
      <c r="AC147" s="11"/>
    </row>
    <row r="148" spans="2:29">
      <c r="B148" s="59">
        <v>89</v>
      </c>
      <c r="C148" s="58" t="s">
        <v>50</v>
      </c>
      <c r="D148" s="58">
        <v>518</v>
      </c>
      <c r="E148" s="8" t="s">
        <v>53</v>
      </c>
      <c r="F148" s="9">
        <v>61.408000000000001</v>
      </c>
      <c r="G148" s="9">
        <v>11.02</v>
      </c>
      <c r="H148" s="7">
        <v>0</v>
      </c>
      <c r="I148" s="7">
        <f t="shared" si="30"/>
        <v>30.106999999999999</v>
      </c>
      <c r="J148" s="7">
        <v>116.137</v>
      </c>
      <c r="K148" s="19">
        <v>47.8797</v>
      </c>
      <c r="L148" s="7"/>
      <c r="M148" s="7"/>
      <c r="N148" s="11"/>
      <c r="AB148" s="11"/>
      <c r="AC148" s="11"/>
    </row>
    <row r="149" spans="2:29">
      <c r="B149" s="59">
        <v>90</v>
      </c>
      <c r="C149" s="58" t="s">
        <v>50</v>
      </c>
      <c r="D149" s="58">
        <v>519</v>
      </c>
      <c r="E149" s="8" t="s">
        <v>53</v>
      </c>
      <c r="F149" s="9">
        <v>61.408000000000001</v>
      </c>
      <c r="G149" s="9">
        <v>11.02</v>
      </c>
      <c r="H149" s="7">
        <v>0</v>
      </c>
      <c r="I149" s="7">
        <f t="shared" si="30"/>
        <v>30.106999999999999</v>
      </c>
      <c r="J149" s="7">
        <v>116.137</v>
      </c>
      <c r="K149" s="19">
        <v>47.8797</v>
      </c>
      <c r="L149" s="7"/>
      <c r="M149" s="7"/>
      <c r="N149" s="11"/>
      <c r="AB149" s="11"/>
      <c r="AC149" s="11"/>
    </row>
    <row r="150" spans="2:29">
      <c r="B150" s="59">
        <v>91</v>
      </c>
      <c r="C150" s="58" t="s">
        <v>50</v>
      </c>
      <c r="D150" s="58">
        <v>520</v>
      </c>
      <c r="E150" s="8" t="s">
        <v>51</v>
      </c>
      <c r="F150" s="9">
        <v>73.578999999999994</v>
      </c>
      <c r="G150" s="9">
        <v>11.19</v>
      </c>
      <c r="H150" s="7">
        <v>0</v>
      </c>
      <c r="I150" s="7">
        <f>J150-97.83</f>
        <v>34.234999999999999</v>
      </c>
      <c r="J150" s="7">
        <v>132.065</v>
      </c>
      <c r="K150" s="19">
        <v>54.446300000000001</v>
      </c>
      <c r="L150" s="3">
        <v>1</v>
      </c>
      <c r="M150" s="7"/>
      <c r="N150" s="11"/>
      <c r="O150" s="11"/>
      <c r="AB150" s="11"/>
      <c r="AC150" s="11"/>
    </row>
    <row r="151" spans="2:29">
      <c r="B151" s="42">
        <v>92</v>
      </c>
      <c r="C151" s="43" t="s">
        <v>69</v>
      </c>
      <c r="D151" s="68" t="s">
        <v>70</v>
      </c>
      <c r="E151" s="68"/>
      <c r="F151" s="35"/>
      <c r="G151" s="44"/>
      <c r="H151" s="45"/>
      <c r="I151" s="45"/>
      <c r="J151" s="44">
        <v>968.95</v>
      </c>
      <c r="K151" s="46">
        <f>J151*92.38%</f>
        <v>895.11600999999996</v>
      </c>
      <c r="L151" s="3"/>
      <c r="M151" s="3"/>
      <c r="AB151" s="11"/>
      <c r="AC151" s="11"/>
    </row>
    <row r="152" spans="2:29">
      <c r="B152" s="42">
        <v>93</v>
      </c>
      <c r="C152" s="43" t="s">
        <v>71</v>
      </c>
      <c r="D152" s="68" t="s">
        <v>70</v>
      </c>
      <c r="E152" s="68"/>
      <c r="F152" s="35"/>
      <c r="G152" s="44"/>
      <c r="H152" s="45"/>
      <c r="I152" s="45"/>
      <c r="J152" s="44">
        <v>498.13</v>
      </c>
      <c r="K152" s="46">
        <f t="shared" ref="K152:K155" si="31">J152*92.38%</f>
        <v>460.17249399999997</v>
      </c>
      <c r="L152" s="3"/>
      <c r="M152" s="3"/>
      <c r="AB152" s="11"/>
      <c r="AC152" s="11"/>
    </row>
    <row r="153" spans="2:29">
      <c r="B153" s="42">
        <v>94</v>
      </c>
      <c r="C153" s="43" t="s">
        <v>48</v>
      </c>
      <c r="D153" s="68" t="s">
        <v>70</v>
      </c>
      <c r="E153" s="68"/>
      <c r="F153" s="35"/>
      <c r="G153" s="44"/>
      <c r="H153" s="45"/>
      <c r="I153" s="45"/>
      <c r="J153" s="44">
        <v>498.13</v>
      </c>
      <c r="K153" s="46">
        <f t="shared" si="31"/>
        <v>460.17249399999997</v>
      </c>
      <c r="L153" s="3"/>
      <c r="M153" s="3"/>
      <c r="P153" s="32"/>
      <c r="Q153" s="32"/>
      <c r="R153" s="32"/>
      <c r="S153" s="32"/>
      <c r="T153" s="32"/>
      <c r="U153" s="32"/>
      <c r="V153" s="32"/>
      <c r="W153" s="33"/>
      <c r="AB153" s="11"/>
      <c r="AC153" s="11"/>
    </row>
    <row r="154" spans="2:29">
      <c r="B154" s="42">
        <v>95</v>
      </c>
      <c r="C154" s="43" t="s">
        <v>49</v>
      </c>
      <c r="D154" s="68" t="s">
        <v>70</v>
      </c>
      <c r="E154" s="68"/>
      <c r="F154" s="35"/>
      <c r="G154" s="44"/>
      <c r="H154" s="45"/>
      <c r="I154" s="45"/>
      <c r="J154" s="44">
        <v>498.13</v>
      </c>
      <c r="K154" s="46">
        <f t="shared" si="31"/>
        <v>460.17249399999997</v>
      </c>
      <c r="L154" s="3"/>
      <c r="M154" s="3"/>
      <c r="O154" s="11"/>
      <c r="P154" s="32"/>
      <c r="Q154" s="32"/>
      <c r="R154" s="32"/>
      <c r="S154" s="32"/>
      <c r="T154" s="32"/>
      <c r="U154" s="32"/>
      <c r="V154" s="32"/>
      <c r="W154" s="34"/>
      <c r="X154" s="18"/>
      <c r="AB154" s="11"/>
      <c r="AC154" s="11"/>
    </row>
    <row r="155" spans="2:29">
      <c r="B155" s="42">
        <v>96</v>
      </c>
      <c r="C155" s="43" t="s">
        <v>50</v>
      </c>
      <c r="D155" s="68" t="s">
        <v>70</v>
      </c>
      <c r="E155" s="68"/>
      <c r="F155" s="35"/>
      <c r="G155" s="44"/>
      <c r="H155" s="45"/>
      <c r="I155" s="45"/>
      <c r="J155" s="44">
        <v>498.13</v>
      </c>
      <c r="K155" s="46">
        <f t="shared" si="31"/>
        <v>460.17249399999997</v>
      </c>
      <c r="L155" s="3"/>
      <c r="M155" s="3"/>
      <c r="AB155" s="11"/>
      <c r="AC155" s="11"/>
    </row>
    <row r="156" spans="2:29">
      <c r="B156" s="31"/>
      <c r="C156" s="36"/>
      <c r="D156" s="36"/>
      <c r="E156" s="37"/>
      <c r="F156" s="38"/>
      <c r="G156" s="38"/>
      <c r="H156" s="39"/>
      <c r="I156" s="39"/>
      <c r="J156" s="39"/>
      <c r="K156" s="40"/>
      <c r="L156" s="40"/>
      <c r="M156" s="41"/>
      <c r="AB156" s="11"/>
      <c r="AC156" s="11"/>
    </row>
    <row r="157" spans="2:29">
      <c r="B157" s="13"/>
      <c r="C157" s="69" t="s">
        <v>66</v>
      </c>
      <c r="D157" s="70"/>
      <c r="E157" s="71"/>
      <c r="F157" s="30">
        <f>SUM(F56:F155)</f>
        <v>7451.4239999999991</v>
      </c>
      <c r="G157" s="30">
        <f>SUM(G56:G155)</f>
        <v>1213.3400000000008</v>
      </c>
      <c r="H157" s="30">
        <f>SUM(H56:H155)</f>
        <v>0</v>
      </c>
      <c r="I157" s="30">
        <f>SUM(I56:I155)</f>
        <v>3534.5450000000023</v>
      </c>
      <c r="J157" s="30">
        <f>SUM(J56:J155)</f>
        <v>16596.045000000009</v>
      </c>
      <c r="K157" s="30">
        <v>8356.93</v>
      </c>
      <c r="L157" s="15">
        <v>74</v>
      </c>
      <c r="M157" s="15"/>
      <c r="AB157" s="11"/>
      <c r="AC157" s="11"/>
    </row>
    <row r="158" spans="2:29" s="47" customFormat="1" ht="27.75" customHeight="1">
      <c r="B158" s="48"/>
      <c r="C158" s="49"/>
      <c r="D158" s="49"/>
      <c r="E158" s="50"/>
      <c r="F158" s="29"/>
      <c r="G158" s="29"/>
      <c r="H158" s="51"/>
      <c r="I158" s="51"/>
      <c r="J158" s="51"/>
      <c r="K158" s="60" t="s">
        <v>81</v>
      </c>
      <c r="L158" s="52">
        <v>17</v>
      </c>
      <c r="M158" s="52"/>
      <c r="AB158" s="54"/>
      <c r="AC158" s="54"/>
    </row>
    <row r="159" spans="2:29" s="47" customFormat="1" ht="36.75" customHeight="1">
      <c r="B159" s="48"/>
      <c r="C159" s="49"/>
      <c r="D159" s="49"/>
      <c r="E159" s="50"/>
      <c r="F159" s="29"/>
      <c r="G159" s="29"/>
      <c r="H159" s="51"/>
      <c r="I159" s="51"/>
      <c r="J159" s="51"/>
      <c r="K159" s="60" t="s">
        <v>82</v>
      </c>
      <c r="L159" s="52">
        <v>14</v>
      </c>
      <c r="M159" s="52"/>
      <c r="AB159" s="54"/>
      <c r="AC159" s="54"/>
    </row>
    <row r="160" spans="2:29" s="47" customFormat="1" ht="39.75" customHeight="1">
      <c r="B160" s="48"/>
      <c r="C160" s="49"/>
      <c r="D160" s="49"/>
      <c r="E160" s="50"/>
      <c r="F160" s="29"/>
      <c r="G160" s="29"/>
      <c r="H160" s="51"/>
      <c r="I160" s="51"/>
      <c r="J160" s="51"/>
      <c r="K160" s="60" t="s">
        <v>83</v>
      </c>
      <c r="L160" s="52">
        <v>181</v>
      </c>
      <c r="M160" s="52"/>
      <c r="O160" s="61"/>
      <c r="AB160" s="54"/>
      <c r="AC160" s="54"/>
    </row>
    <row r="161" spans="2:29">
      <c r="B161" s="72" t="s">
        <v>11</v>
      </c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AB161" s="11"/>
      <c r="AC161" s="11"/>
    </row>
    <row r="162" spans="2:29">
      <c r="B162" s="65" t="s">
        <v>64</v>
      </c>
      <c r="C162" s="65"/>
      <c r="D162" s="58">
        <v>38</v>
      </c>
      <c r="E162" s="8"/>
      <c r="F162" s="9">
        <f t="shared" ref="F162:K162" si="32">F53</f>
        <v>6109.5300000000007</v>
      </c>
      <c r="G162" s="9">
        <f t="shared" si="32"/>
        <v>331.03</v>
      </c>
      <c r="H162" s="9">
        <f t="shared" si="32"/>
        <v>943.28000000000043</v>
      </c>
      <c r="I162" s="9">
        <f t="shared" si="32"/>
        <v>1618.338</v>
      </c>
      <c r="J162" s="9">
        <f t="shared" si="32"/>
        <v>9710.0279999999984</v>
      </c>
      <c r="K162" s="9">
        <f t="shared" si="32"/>
        <v>9710.0279999999984</v>
      </c>
      <c r="L162" s="3"/>
      <c r="M162" s="3"/>
      <c r="AB162" s="11"/>
      <c r="AC162" s="11"/>
    </row>
    <row r="163" spans="2:29">
      <c r="B163" s="65" t="s">
        <v>65</v>
      </c>
      <c r="C163" s="65"/>
      <c r="D163" s="58">
        <v>91</v>
      </c>
      <c r="E163" s="8"/>
      <c r="F163" s="9">
        <f t="shared" ref="F163:K163" si="33">F157</f>
        <v>7451.4239999999991</v>
      </c>
      <c r="G163" s="9">
        <f t="shared" si="33"/>
        <v>1213.3400000000008</v>
      </c>
      <c r="H163" s="9">
        <f t="shared" si="33"/>
        <v>0</v>
      </c>
      <c r="I163" s="9">
        <f t="shared" si="33"/>
        <v>3534.5450000000023</v>
      </c>
      <c r="J163" s="9">
        <f t="shared" si="33"/>
        <v>16596.045000000009</v>
      </c>
      <c r="K163" s="9">
        <f t="shared" si="33"/>
        <v>8356.93</v>
      </c>
      <c r="L163" s="3"/>
      <c r="M163" s="3"/>
      <c r="AB163" s="11"/>
      <c r="AC163" s="11"/>
    </row>
    <row r="164" spans="2:29">
      <c r="B164" s="66" t="s">
        <v>12</v>
      </c>
      <c r="C164" s="66"/>
      <c r="D164" s="58">
        <f>D162+D163</f>
        <v>129</v>
      </c>
      <c r="E164" s="8"/>
      <c r="F164" s="29">
        <f t="shared" ref="F164:K164" si="34">F162+F163</f>
        <v>13560.954</v>
      </c>
      <c r="G164" s="29">
        <f t="shared" si="34"/>
        <v>1544.3700000000008</v>
      </c>
      <c r="H164" s="29">
        <f t="shared" si="34"/>
        <v>943.28000000000043</v>
      </c>
      <c r="I164" s="29">
        <f t="shared" si="34"/>
        <v>5152.8830000000025</v>
      </c>
      <c r="J164" s="29">
        <f t="shared" si="34"/>
        <v>26306.073000000008</v>
      </c>
      <c r="K164" s="29">
        <f t="shared" si="34"/>
        <v>18066.957999999999</v>
      </c>
      <c r="L164" s="3"/>
      <c r="M164" s="3"/>
      <c r="AB164" s="11"/>
      <c r="AC164" s="11"/>
    </row>
    <row r="165" spans="2:29" s="47" customFormat="1" ht="27" customHeight="1">
      <c r="B165" s="48"/>
      <c r="C165" s="49"/>
      <c r="D165" s="49"/>
      <c r="E165" s="50"/>
      <c r="F165" s="29"/>
      <c r="G165" s="29"/>
      <c r="H165" s="51"/>
      <c r="I165" s="51"/>
      <c r="J165" s="51" t="s">
        <v>75</v>
      </c>
      <c r="K165" s="52">
        <v>9772.0400000000009</v>
      </c>
      <c r="L165" s="52"/>
      <c r="M165" s="52"/>
      <c r="N165" s="53"/>
      <c r="O165" s="53"/>
      <c r="P165" s="53"/>
      <c r="Q165" s="53"/>
      <c r="AB165" s="54"/>
      <c r="AC165" s="54"/>
    </row>
    <row r="166" spans="2:29" s="47" customFormat="1">
      <c r="B166" s="48"/>
      <c r="C166" s="49"/>
      <c r="D166" s="49"/>
      <c r="E166" s="50"/>
      <c r="F166" s="29"/>
      <c r="G166" s="29"/>
      <c r="H166" s="51"/>
      <c r="I166" s="51"/>
      <c r="J166" s="51" t="s">
        <v>76</v>
      </c>
      <c r="K166" s="52">
        <v>27839</v>
      </c>
      <c r="L166" s="52"/>
      <c r="M166" s="52"/>
      <c r="N166" s="53"/>
      <c r="O166" s="53"/>
      <c r="P166" s="53"/>
      <c r="Q166" s="53"/>
      <c r="AB166" s="54"/>
      <c r="AC166" s="54"/>
    </row>
    <row r="167" spans="2:29" s="47" customFormat="1" ht="25.5">
      <c r="B167" s="48"/>
      <c r="C167" s="49"/>
      <c r="D167" s="49"/>
      <c r="E167" s="50"/>
      <c r="F167" s="29"/>
      <c r="G167" s="29"/>
      <c r="H167" s="51"/>
      <c r="I167" s="51"/>
      <c r="J167" s="62" t="s">
        <v>77</v>
      </c>
      <c r="K167" s="52">
        <v>2958</v>
      </c>
      <c r="L167" s="52"/>
      <c r="M167" s="52"/>
      <c r="N167" s="53"/>
      <c r="O167" s="53"/>
      <c r="P167" s="53"/>
      <c r="Q167" s="53"/>
      <c r="AB167" s="54"/>
      <c r="AC167" s="54"/>
    </row>
    <row r="168" spans="2:29" s="47" customFormat="1" ht="25.5">
      <c r="B168" s="48"/>
      <c r="C168" s="49"/>
      <c r="D168" s="49"/>
      <c r="E168" s="50"/>
      <c r="F168" s="29"/>
      <c r="G168" s="29"/>
      <c r="H168" s="51"/>
      <c r="I168" s="51"/>
      <c r="J168" s="62" t="s">
        <v>78</v>
      </c>
      <c r="K168" s="55">
        <v>3123</v>
      </c>
      <c r="L168" s="52"/>
      <c r="M168" s="52"/>
      <c r="N168" s="53"/>
      <c r="O168" s="53"/>
      <c r="P168" s="53"/>
      <c r="Q168" s="53"/>
      <c r="AB168" s="54"/>
      <c r="AC168" s="54"/>
    </row>
    <row r="169" spans="2:29" s="47" customFormat="1">
      <c r="B169" s="48"/>
      <c r="C169" s="49"/>
      <c r="D169" s="49"/>
      <c r="E169" s="50"/>
      <c r="F169" s="29"/>
      <c r="G169" s="29"/>
      <c r="H169" s="51"/>
      <c r="I169" s="51"/>
      <c r="J169" s="51" t="s">
        <v>79</v>
      </c>
      <c r="K169" s="55">
        <v>33920</v>
      </c>
      <c r="L169" s="52"/>
      <c r="M169" s="52"/>
      <c r="N169" s="53"/>
      <c r="O169" s="53"/>
      <c r="P169" s="53"/>
      <c r="Q169" s="53"/>
      <c r="AB169" s="54"/>
      <c r="AC169" s="54"/>
    </row>
    <row r="170" spans="2:29" s="47" customFormat="1">
      <c r="B170" s="56"/>
      <c r="C170" s="57" t="s">
        <v>80</v>
      </c>
      <c r="D170" s="67" t="s">
        <v>85</v>
      </c>
      <c r="E170" s="67"/>
      <c r="F170" s="67"/>
      <c r="G170" s="67"/>
      <c r="H170" s="67"/>
      <c r="I170" s="67"/>
      <c r="J170" s="67"/>
      <c r="K170" s="67"/>
      <c r="L170" s="63"/>
      <c r="M170" s="63"/>
      <c r="N170" s="53"/>
      <c r="O170" s="53"/>
      <c r="P170" s="53"/>
      <c r="Q170" s="53"/>
      <c r="AB170" s="54"/>
      <c r="AC170" s="54"/>
    </row>
    <row r="171" spans="2:29">
      <c r="B171" s="25"/>
      <c r="C171" s="24"/>
      <c r="D171" s="67"/>
      <c r="E171" s="67"/>
      <c r="F171" s="67"/>
      <c r="G171" s="67"/>
      <c r="H171" s="67"/>
      <c r="I171" s="67"/>
      <c r="J171" s="67"/>
      <c r="K171" s="67"/>
      <c r="L171" s="18"/>
      <c r="M171" s="18"/>
      <c r="N171" s="18"/>
      <c r="O171" s="18"/>
      <c r="P171" s="18"/>
      <c r="Q171" s="18"/>
      <c r="AB171" s="11"/>
      <c r="AC171" s="11"/>
    </row>
    <row r="172" spans="2:29">
      <c r="B172" s="25"/>
      <c r="C172" s="24"/>
      <c r="D172" s="24"/>
      <c r="E172" s="26"/>
      <c r="F172" s="27"/>
      <c r="G172" s="27"/>
      <c r="H172" s="28"/>
      <c r="I172" s="28"/>
      <c r="J172" s="28"/>
      <c r="K172" s="18"/>
      <c r="L172" s="18"/>
      <c r="M172" s="18"/>
      <c r="N172" s="18"/>
      <c r="O172" s="18"/>
      <c r="P172" s="18"/>
      <c r="Q172" s="18"/>
      <c r="AB172" s="11"/>
      <c r="AC172" s="11"/>
    </row>
    <row r="173" spans="2:29">
      <c r="B173" s="25"/>
      <c r="C173" s="24"/>
      <c r="D173" s="24"/>
      <c r="E173" s="26"/>
      <c r="F173" s="27"/>
      <c r="G173" s="27"/>
      <c r="H173" s="28"/>
      <c r="I173" s="28"/>
      <c r="J173" s="28"/>
      <c r="K173" s="18"/>
      <c r="L173" s="18"/>
      <c r="M173" s="18"/>
      <c r="N173" s="18"/>
      <c r="O173" s="18"/>
      <c r="P173" s="18"/>
      <c r="Q173" s="18"/>
      <c r="AB173" s="11"/>
      <c r="AC173" s="11"/>
    </row>
    <row r="174" spans="2:29">
      <c r="B174" s="25"/>
      <c r="C174" s="24"/>
      <c r="D174" s="24"/>
      <c r="E174" s="26"/>
      <c r="F174" s="27"/>
      <c r="G174" s="27"/>
      <c r="H174" s="28"/>
      <c r="I174" s="28"/>
      <c r="J174" s="28"/>
      <c r="K174" s="18"/>
      <c r="L174" s="18"/>
      <c r="M174" s="18"/>
      <c r="N174" s="18"/>
      <c r="O174" s="18"/>
      <c r="P174" s="18"/>
      <c r="Q174" s="18"/>
      <c r="AB174" s="11"/>
      <c r="AC174" s="11"/>
    </row>
    <row r="175" spans="2:29">
      <c r="B175" s="25"/>
      <c r="C175" s="24"/>
      <c r="D175" s="24"/>
      <c r="E175" s="26"/>
      <c r="F175" s="27"/>
      <c r="G175" s="27"/>
      <c r="H175" s="28"/>
      <c r="I175" s="28"/>
      <c r="J175" s="28"/>
      <c r="K175" s="18"/>
      <c r="L175" s="18"/>
      <c r="M175" s="18"/>
      <c r="N175" s="18"/>
      <c r="O175" s="18"/>
      <c r="P175" s="18"/>
      <c r="Q175" s="18"/>
      <c r="AB175" s="11"/>
      <c r="AC175" s="11"/>
    </row>
    <row r="176" spans="2:29">
      <c r="B176" s="25"/>
      <c r="C176" s="24"/>
      <c r="D176" s="24"/>
      <c r="E176" s="26"/>
      <c r="F176" s="27"/>
      <c r="G176" s="27"/>
      <c r="H176" s="28"/>
      <c r="I176" s="28"/>
      <c r="J176" s="28"/>
      <c r="K176" s="18"/>
      <c r="L176" s="18"/>
      <c r="M176" s="18"/>
      <c r="N176" s="18"/>
      <c r="O176" s="18"/>
      <c r="P176" s="18"/>
      <c r="Q176" s="18"/>
      <c r="AB176" s="11"/>
      <c r="AC176" s="11"/>
    </row>
    <row r="177" spans="2:29">
      <c r="B177" s="25"/>
      <c r="C177" s="24"/>
      <c r="D177" s="24"/>
      <c r="E177" s="26"/>
      <c r="F177" s="27"/>
      <c r="G177" s="27"/>
      <c r="H177" s="28"/>
      <c r="I177" s="28"/>
      <c r="J177" s="28"/>
      <c r="K177" s="18"/>
      <c r="L177" s="18"/>
      <c r="M177" s="18"/>
      <c r="N177" s="18"/>
      <c r="O177" s="18"/>
      <c r="P177" s="18"/>
      <c r="Q177" s="18"/>
      <c r="AB177" s="11"/>
      <c r="AC177" s="11"/>
    </row>
    <row r="178" spans="2:29">
      <c r="B178" s="25"/>
      <c r="C178" s="24"/>
      <c r="D178" s="24"/>
      <c r="E178" s="26"/>
      <c r="F178" s="27"/>
      <c r="G178" s="27"/>
      <c r="H178" s="28"/>
      <c r="I178" s="28"/>
      <c r="J178" s="28"/>
      <c r="K178" s="18"/>
      <c r="L178" s="18"/>
      <c r="M178" s="18"/>
      <c r="N178" s="18"/>
      <c r="O178" s="18"/>
      <c r="P178" s="18"/>
      <c r="Q178" s="18"/>
      <c r="AB178" s="11"/>
      <c r="AC178" s="11"/>
    </row>
    <row r="179" spans="2:29">
      <c r="B179" s="25"/>
      <c r="C179" s="24"/>
      <c r="D179" s="24"/>
      <c r="E179" s="26"/>
      <c r="F179" s="27"/>
      <c r="G179" s="27"/>
      <c r="H179" s="28"/>
      <c r="I179" s="28"/>
      <c r="J179" s="28"/>
      <c r="K179" s="18"/>
      <c r="L179" s="18"/>
      <c r="M179" s="18"/>
      <c r="N179" s="18"/>
      <c r="O179" s="18"/>
      <c r="P179" s="18"/>
      <c r="Q179" s="18"/>
      <c r="AB179" s="11"/>
      <c r="AC179" s="11"/>
    </row>
    <row r="180" spans="2:29">
      <c r="B180" s="25"/>
      <c r="C180" s="24"/>
      <c r="D180" s="24"/>
      <c r="E180" s="26"/>
      <c r="F180" s="27"/>
      <c r="G180" s="27"/>
      <c r="H180" s="28"/>
      <c r="I180" s="28"/>
      <c r="J180" s="28"/>
      <c r="K180" s="18"/>
      <c r="L180" s="18"/>
      <c r="M180" s="18"/>
      <c r="N180" s="18"/>
      <c r="O180" s="18"/>
      <c r="P180" s="18"/>
      <c r="Q180" s="18"/>
      <c r="AB180" s="11"/>
      <c r="AC180" s="11"/>
    </row>
    <row r="181" spans="2:29">
      <c r="B181" s="25"/>
      <c r="C181" s="24"/>
      <c r="D181" s="24"/>
      <c r="E181" s="26"/>
      <c r="F181" s="27"/>
      <c r="G181" s="27"/>
      <c r="H181" s="28"/>
      <c r="I181" s="28"/>
      <c r="J181" s="28"/>
      <c r="K181" s="18"/>
      <c r="L181" s="18"/>
      <c r="M181" s="18"/>
      <c r="N181" s="18"/>
      <c r="O181" s="18"/>
      <c r="P181" s="18"/>
      <c r="Q181" s="18"/>
      <c r="AB181" s="11"/>
      <c r="AC181" s="11"/>
    </row>
    <row r="182" spans="2:29">
      <c r="B182" s="25"/>
      <c r="C182" s="24"/>
      <c r="D182" s="24"/>
      <c r="E182" s="26"/>
      <c r="F182" s="27"/>
      <c r="G182" s="27"/>
      <c r="H182" s="28"/>
      <c r="I182" s="28"/>
      <c r="J182" s="28"/>
      <c r="K182" s="18"/>
      <c r="L182" s="18"/>
      <c r="M182" s="18"/>
      <c r="N182" s="18"/>
      <c r="O182" s="18"/>
      <c r="P182" s="18"/>
      <c r="Q182" s="18"/>
      <c r="AB182" s="11"/>
      <c r="AC182" s="11"/>
    </row>
    <row r="183" spans="2:29">
      <c r="B183" s="25"/>
      <c r="C183" s="24"/>
      <c r="D183" s="24"/>
      <c r="E183" s="26"/>
      <c r="F183" s="27"/>
      <c r="G183" s="27"/>
      <c r="H183" s="28"/>
      <c r="I183" s="28"/>
      <c r="J183" s="28"/>
      <c r="K183" s="18"/>
      <c r="L183" s="18"/>
      <c r="M183" s="18"/>
      <c r="N183" s="18"/>
      <c r="O183" s="18"/>
      <c r="P183" s="18"/>
      <c r="Q183" s="18"/>
      <c r="AB183" s="11"/>
      <c r="AC183" s="11"/>
    </row>
    <row r="184" spans="2:29">
      <c r="B184" s="25"/>
      <c r="C184" s="24"/>
      <c r="D184" s="24"/>
      <c r="E184" s="26"/>
      <c r="F184" s="27"/>
      <c r="G184" s="27"/>
      <c r="H184" s="28"/>
      <c r="I184" s="28"/>
      <c r="J184" s="28"/>
      <c r="K184" s="18"/>
      <c r="L184" s="18"/>
      <c r="M184" s="18"/>
      <c r="N184" s="18"/>
      <c r="O184" s="18"/>
      <c r="P184" s="18"/>
      <c r="Q184" s="18"/>
      <c r="AB184" s="11"/>
      <c r="AC184" s="11"/>
    </row>
    <row r="185" spans="2:29">
      <c r="B185" s="25"/>
      <c r="C185" s="24"/>
      <c r="D185" s="24"/>
      <c r="E185" s="26"/>
      <c r="F185" s="27"/>
      <c r="G185" s="27"/>
      <c r="H185" s="28"/>
      <c r="I185" s="28"/>
      <c r="J185" s="28"/>
      <c r="K185" s="18"/>
      <c r="L185" s="18"/>
      <c r="M185" s="18"/>
      <c r="N185" s="18"/>
      <c r="O185" s="18"/>
      <c r="P185" s="18"/>
      <c r="Q185" s="18"/>
      <c r="AB185" s="11"/>
      <c r="AC185" s="11"/>
    </row>
    <row r="186" spans="2:29">
      <c r="B186" s="25"/>
      <c r="C186" s="24"/>
      <c r="D186" s="24"/>
      <c r="E186" s="26"/>
      <c r="F186" s="27"/>
      <c r="G186" s="27"/>
      <c r="H186" s="28"/>
      <c r="I186" s="28"/>
      <c r="J186" s="28"/>
      <c r="K186" s="18"/>
      <c r="L186" s="18"/>
      <c r="M186" s="18"/>
      <c r="N186" s="18"/>
      <c r="O186" s="18"/>
      <c r="P186" s="18"/>
      <c r="Q186" s="18"/>
      <c r="AB186" s="11"/>
      <c r="AC186" s="11"/>
    </row>
    <row r="187" spans="2:29">
      <c r="B187" s="25"/>
      <c r="C187" s="24"/>
      <c r="D187" s="24"/>
      <c r="E187" s="26"/>
      <c r="F187" s="27"/>
      <c r="G187" s="27"/>
      <c r="H187" s="28"/>
      <c r="I187" s="28"/>
      <c r="J187" s="28"/>
      <c r="K187" s="18"/>
      <c r="L187" s="18"/>
      <c r="M187" s="18"/>
      <c r="N187" s="18"/>
      <c r="O187" s="18"/>
      <c r="P187" s="18"/>
      <c r="Q187" s="18"/>
      <c r="AB187" s="11"/>
      <c r="AC187" s="11"/>
    </row>
    <row r="188" spans="2:29">
      <c r="B188" s="25"/>
      <c r="C188" s="24"/>
      <c r="D188" s="24"/>
      <c r="E188" s="26"/>
      <c r="F188" s="27"/>
      <c r="G188" s="27"/>
      <c r="H188" s="28"/>
      <c r="I188" s="28"/>
      <c r="J188" s="28"/>
      <c r="K188" s="18"/>
      <c r="L188" s="18"/>
      <c r="M188" s="18"/>
      <c r="N188" s="18"/>
      <c r="O188" s="18"/>
      <c r="P188" s="18"/>
      <c r="Q188" s="18"/>
      <c r="AB188" s="11"/>
      <c r="AC188" s="11"/>
    </row>
    <row r="189" spans="2:29">
      <c r="B189" s="25"/>
      <c r="C189" s="24"/>
      <c r="D189" s="24"/>
      <c r="E189" s="26"/>
      <c r="F189" s="27"/>
      <c r="G189" s="27"/>
      <c r="H189" s="28"/>
      <c r="I189" s="28"/>
      <c r="J189" s="28"/>
      <c r="K189" s="18"/>
      <c r="L189" s="18"/>
      <c r="M189" s="18"/>
      <c r="N189" s="18"/>
      <c r="O189" s="18"/>
      <c r="P189" s="18"/>
      <c r="Q189" s="18"/>
      <c r="AB189" s="11"/>
      <c r="AC189" s="11"/>
    </row>
    <row r="190" spans="2:29">
      <c r="B190" s="25"/>
      <c r="C190" s="24"/>
      <c r="D190" s="24"/>
      <c r="E190" s="26"/>
      <c r="F190" s="27"/>
      <c r="G190" s="27"/>
      <c r="H190" s="28"/>
      <c r="I190" s="28"/>
      <c r="J190" s="28"/>
      <c r="K190" s="18"/>
      <c r="L190" s="18"/>
      <c r="M190" s="18"/>
      <c r="N190" s="18"/>
      <c r="O190" s="18"/>
      <c r="P190" s="18"/>
      <c r="Q190" s="18"/>
      <c r="AB190" s="11"/>
      <c r="AC190" s="11"/>
    </row>
    <row r="191" spans="2:29">
      <c r="B191" s="25"/>
      <c r="C191" s="24"/>
      <c r="D191" s="24"/>
      <c r="E191" s="26"/>
      <c r="F191" s="27"/>
      <c r="G191" s="27"/>
      <c r="H191" s="28"/>
      <c r="I191" s="28"/>
      <c r="J191" s="28"/>
      <c r="K191" s="18"/>
      <c r="L191" s="18"/>
      <c r="M191" s="18"/>
      <c r="N191" s="18"/>
      <c r="O191" s="18"/>
      <c r="P191" s="18"/>
      <c r="Q191" s="18"/>
      <c r="AB191" s="11"/>
      <c r="AC191" s="11"/>
    </row>
    <row r="192" spans="2:29">
      <c r="B192" s="25"/>
      <c r="C192" s="24"/>
      <c r="D192" s="24"/>
      <c r="E192" s="26"/>
      <c r="F192" s="27"/>
      <c r="G192" s="27"/>
      <c r="H192" s="28"/>
      <c r="I192" s="28"/>
      <c r="J192" s="28"/>
      <c r="K192" s="18"/>
      <c r="L192" s="18"/>
      <c r="M192" s="18"/>
      <c r="N192" s="18"/>
      <c r="O192" s="18"/>
      <c r="P192" s="18"/>
      <c r="Q192" s="18"/>
      <c r="AB192" s="11"/>
      <c r="AC192" s="11"/>
    </row>
    <row r="193" spans="2:29">
      <c r="B193" s="25"/>
      <c r="C193" s="24"/>
      <c r="D193" s="24"/>
      <c r="E193" s="26"/>
      <c r="F193" s="27"/>
      <c r="G193" s="27"/>
      <c r="H193" s="28"/>
      <c r="I193" s="28"/>
      <c r="J193" s="28"/>
      <c r="K193" s="18"/>
      <c r="L193" s="18"/>
      <c r="M193" s="18"/>
      <c r="N193" s="18"/>
      <c r="O193" s="18"/>
      <c r="P193" s="18"/>
      <c r="Q193" s="18"/>
      <c r="AB193" s="11"/>
      <c r="AC193" s="11"/>
    </row>
    <row r="194" spans="2:29">
      <c r="B194" s="25"/>
      <c r="C194" s="24"/>
      <c r="D194" s="24"/>
      <c r="E194" s="26"/>
      <c r="F194" s="27"/>
      <c r="G194" s="27"/>
      <c r="H194" s="28"/>
      <c r="I194" s="28"/>
      <c r="J194" s="28"/>
      <c r="K194" s="18"/>
      <c r="L194" s="18"/>
      <c r="M194" s="18"/>
      <c r="N194" s="18"/>
      <c r="O194" s="18"/>
      <c r="P194" s="18"/>
      <c r="Q194" s="18"/>
      <c r="AB194" s="11"/>
      <c r="AC194" s="11"/>
    </row>
    <row r="195" spans="2:29">
      <c r="B195" s="25"/>
      <c r="C195" s="24"/>
      <c r="D195" s="24"/>
      <c r="E195" s="26"/>
      <c r="F195" s="27"/>
      <c r="G195" s="27"/>
      <c r="H195" s="28"/>
      <c r="I195" s="28"/>
      <c r="J195" s="28"/>
      <c r="K195" s="18"/>
      <c r="L195" s="18"/>
      <c r="M195" s="18"/>
      <c r="N195" s="18"/>
      <c r="O195" s="18"/>
      <c r="P195" s="18"/>
      <c r="Q195" s="18"/>
      <c r="AB195" s="11"/>
      <c r="AC195" s="11"/>
    </row>
    <row r="196" spans="2:29">
      <c r="B196" s="25"/>
      <c r="C196" s="24"/>
      <c r="D196" s="24"/>
      <c r="E196" s="26"/>
      <c r="F196" s="27"/>
      <c r="G196" s="27"/>
      <c r="H196" s="28"/>
      <c r="I196" s="28"/>
      <c r="J196" s="28"/>
      <c r="K196" s="18"/>
      <c r="L196" s="18"/>
      <c r="M196" s="18"/>
      <c r="N196" s="18"/>
      <c r="O196" s="18"/>
      <c r="P196" s="18"/>
      <c r="Q196" s="18"/>
      <c r="AB196" s="11"/>
      <c r="AC196" s="11"/>
    </row>
    <row r="197" spans="2:29">
      <c r="B197" s="25"/>
      <c r="C197" s="24"/>
      <c r="D197" s="24"/>
      <c r="E197" s="26"/>
      <c r="F197" s="27"/>
      <c r="G197" s="27"/>
      <c r="H197" s="28"/>
      <c r="I197" s="28"/>
      <c r="J197" s="28"/>
      <c r="K197" s="18"/>
      <c r="L197" s="18"/>
      <c r="M197" s="18"/>
      <c r="N197" s="18"/>
      <c r="O197" s="18"/>
      <c r="P197" s="18"/>
      <c r="Q197" s="18"/>
      <c r="AB197" s="11"/>
      <c r="AC197" s="11"/>
    </row>
    <row r="198" spans="2:29">
      <c r="B198" s="25"/>
      <c r="C198" s="24"/>
      <c r="D198" s="24"/>
      <c r="E198" s="26"/>
      <c r="F198" s="27"/>
      <c r="G198" s="27"/>
      <c r="H198" s="28"/>
      <c r="I198" s="28"/>
      <c r="J198" s="28"/>
      <c r="K198" s="18"/>
      <c r="L198" s="18"/>
      <c r="M198" s="18"/>
      <c r="N198" s="18"/>
      <c r="O198" s="18"/>
      <c r="P198" s="18"/>
      <c r="Q198" s="18"/>
      <c r="AB198" s="11"/>
      <c r="AC198" s="11"/>
    </row>
    <row r="199" spans="2:29">
      <c r="B199" s="25"/>
      <c r="C199" s="24"/>
      <c r="D199" s="24"/>
      <c r="E199" s="26"/>
      <c r="F199" s="27"/>
      <c r="G199" s="27"/>
      <c r="H199" s="28"/>
      <c r="I199" s="28"/>
      <c r="J199" s="28"/>
      <c r="K199" s="18"/>
      <c r="L199" s="18"/>
      <c r="M199" s="18"/>
      <c r="N199" s="18"/>
      <c r="O199" s="18"/>
      <c r="P199" s="18"/>
      <c r="Q199" s="18"/>
      <c r="AB199" s="11"/>
      <c r="AC199" s="11"/>
    </row>
    <row r="200" spans="2:29">
      <c r="B200" s="25"/>
      <c r="C200" s="24"/>
      <c r="D200" s="24"/>
      <c r="E200" s="26"/>
      <c r="F200" s="27"/>
      <c r="G200" s="27"/>
      <c r="H200" s="28"/>
      <c r="I200" s="28"/>
      <c r="J200" s="28"/>
      <c r="K200" s="18"/>
      <c r="L200" s="18"/>
      <c r="M200" s="18"/>
      <c r="N200" s="18"/>
      <c r="O200" s="18"/>
      <c r="P200" s="18"/>
      <c r="Q200" s="18"/>
      <c r="AB200" s="11"/>
      <c r="AC200" s="11"/>
    </row>
    <row r="201" spans="2:29">
      <c r="B201" s="25"/>
      <c r="C201" s="24"/>
      <c r="D201" s="24"/>
      <c r="E201" s="26"/>
      <c r="F201" s="27"/>
      <c r="G201" s="27"/>
      <c r="H201" s="28"/>
      <c r="I201" s="28"/>
      <c r="J201" s="28"/>
      <c r="K201" s="18"/>
      <c r="L201" s="18"/>
      <c r="M201" s="18"/>
      <c r="N201" s="18"/>
      <c r="O201" s="18"/>
      <c r="P201" s="18"/>
      <c r="Q201" s="18"/>
      <c r="AB201" s="11"/>
      <c r="AC201" s="11"/>
    </row>
    <row r="202" spans="2:29">
      <c r="B202" s="25"/>
      <c r="C202" s="24"/>
      <c r="D202" s="24"/>
      <c r="E202" s="26"/>
      <c r="F202" s="27"/>
      <c r="G202" s="27"/>
      <c r="H202" s="28"/>
      <c r="I202" s="28"/>
      <c r="J202" s="28"/>
      <c r="K202" s="18"/>
      <c r="L202" s="18"/>
      <c r="M202" s="18"/>
      <c r="N202" s="18"/>
      <c r="O202" s="18"/>
      <c r="P202" s="18"/>
      <c r="Q202" s="18"/>
      <c r="AB202" s="11"/>
      <c r="AC202" s="11"/>
    </row>
    <row r="203" spans="2:29">
      <c r="B203" s="25"/>
      <c r="C203" s="24"/>
      <c r="D203" s="24"/>
      <c r="E203" s="26"/>
      <c r="F203" s="27"/>
      <c r="G203" s="27"/>
      <c r="H203" s="28"/>
      <c r="I203" s="28"/>
      <c r="J203" s="28"/>
      <c r="K203" s="18"/>
      <c r="L203" s="18"/>
      <c r="M203" s="18"/>
      <c r="N203" s="18"/>
      <c r="O203" s="18"/>
      <c r="P203" s="18"/>
      <c r="Q203" s="18"/>
      <c r="AB203" s="11"/>
      <c r="AC203" s="11"/>
    </row>
    <row r="204" spans="2:29">
      <c r="B204" s="25"/>
      <c r="C204" s="24"/>
      <c r="D204" s="24"/>
      <c r="E204" s="26"/>
      <c r="F204" s="27"/>
      <c r="G204" s="27"/>
      <c r="H204" s="28"/>
      <c r="I204" s="28"/>
      <c r="J204" s="28"/>
      <c r="K204" s="18"/>
      <c r="L204" s="18"/>
      <c r="M204" s="18"/>
      <c r="N204" s="18"/>
      <c r="O204" s="18"/>
      <c r="P204" s="18"/>
      <c r="Q204" s="18"/>
      <c r="AB204" s="11"/>
      <c r="AC204" s="11"/>
    </row>
    <row r="205" spans="2:29">
      <c r="B205" s="25"/>
      <c r="C205" s="24"/>
      <c r="D205" s="24"/>
      <c r="E205" s="26"/>
      <c r="F205" s="27"/>
      <c r="G205" s="27"/>
      <c r="H205" s="28"/>
      <c r="I205" s="28"/>
      <c r="J205" s="28"/>
      <c r="K205" s="18"/>
      <c r="L205" s="18"/>
      <c r="M205" s="18"/>
      <c r="N205" s="18"/>
      <c r="O205" s="18"/>
      <c r="P205" s="18"/>
      <c r="Q205" s="18"/>
      <c r="AB205" s="11"/>
      <c r="AC205" s="11"/>
    </row>
    <row r="206" spans="2:29">
      <c r="B206" s="25"/>
      <c r="C206" s="24"/>
      <c r="D206" s="24"/>
      <c r="E206" s="26"/>
      <c r="F206" s="27"/>
      <c r="G206" s="27"/>
      <c r="H206" s="28"/>
      <c r="I206" s="28"/>
      <c r="J206" s="28"/>
      <c r="K206" s="18"/>
      <c r="L206" s="18"/>
      <c r="M206" s="18"/>
      <c r="N206" s="18"/>
      <c r="O206" s="18"/>
      <c r="P206" s="18"/>
      <c r="Q206" s="18"/>
      <c r="AB206" s="11"/>
      <c r="AC206" s="11"/>
    </row>
    <row r="207" spans="2:29">
      <c r="B207" s="25"/>
      <c r="C207" s="24"/>
      <c r="D207" s="24"/>
      <c r="E207" s="26"/>
      <c r="F207" s="27"/>
      <c r="G207" s="27"/>
      <c r="H207" s="28"/>
      <c r="I207" s="28"/>
      <c r="J207" s="28"/>
      <c r="K207" s="18"/>
      <c r="L207" s="18"/>
      <c r="M207" s="18"/>
      <c r="N207" s="18"/>
      <c r="O207" s="18"/>
      <c r="P207" s="18"/>
      <c r="Q207" s="18"/>
      <c r="AB207" s="11"/>
      <c r="AC207" s="11"/>
    </row>
    <row r="208" spans="2:29">
      <c r="B208" s="25"/>
      <c r="C208" s="24"/>
      <c r="D208" s="24"/>
      <c r="E208" s="26"/>
      <c r="F208" s="27"/>
      <c r="G208" s="27"/>
      <c r="H208" s="28"/>
      <c r="I208" s="28"/>
      <c r="J208" s="28"/>
      <c r="K208" s="18"/>
      <c r="L208" s="18"/>
      <c r="M208" s="18"/>
      <c r="N208" s="18"/>
      <c r="O208" s="18"/>
      <c r="P208" s="18"/>
      <c r="Q208" s="18"/>
      <c r="AB208" s="11"/>
      <c r="AC208" s="11"/>
    </row>
    <row r="209" spans="2:29">
      <c r="B209" s="25"/>
      <c r="C209" s="24"/>
      <c r="D209" s="24"/>
      <c r="E209" s="26"/>
      <c r="F209" s="27"/>
      <c r="G209" s="27"/>
      <c r="H209" s="28"/>
      <c r="I209" s="28"/>
      <c r="J209" s="28"/>
      <c r="K209" s="18"/>
      <c r="L209" s="18"/>
      <c r="M209" s="18"/>
      <c r="N209" s="18"/>
      <c r="O209" s="18"/>
      <c r="P209" s="18"/>
      <c r="Q209" s="18"/>
      <c r="AB209" s="11"/>
      <c r="AC209" s="11"/>
    </row>
    <row r="210" spans="2:29">
      <c r="B210" s="25"/>
      <c r="C210" s="24"/>
      <c r="D210" s="24"/>
      <c r="E210" s="26"/>
      <c r="F210" s="27"/>
      <c r="G210" s="27"/>
      <c r="H210" s="28"/>
      <c r="I210" s="28"/>
      <c r="J210" s="28"/>
      <c r="K210" s="18"/>
      <c r="L210" s="18"/>
      <c r="M210" s="18"/>
      <c r="N210" s="18"/>
      <c r="O210" s="18"/>
      <c r="P210" s="18"/>
      <c r="Q210" s="18"/>
      <c r="AB210" s="11"/>
      <c r="AC210" s="11"/>
    </row>
    <row r="211" spans="2:29">
      <c r="B211" s="25"/>
      <c r="C211" s="24"/>
      <c r="D211" s="24"/>
      <c r="E211" s="26"/>
      <c r="F211" s="27"/>
      <c r="G211" s="27"/>
      <c r="H211" s="28"/>
      <c r="I211" s="28"/>
      <c r="J211" s="28"/>
      <c r="K211" s="18"/>
      <c r="L211" s="18"/>
      <c r="M211" s="18"/>
      <c r="N211" s="18"/>
      <c r="O211" s="18"/>
      <c r="P211" s="18"/>
      <c r="Q211" s="18"/>
      <c r="AB211" s="11"/>
      <c r="AC211" s="11"/>
    </row>
    <row r="212" spans="2:29">
      <c r="B212" s="25"/>
      <c r="C212" s="24"/>
      <c r="D212" s="24"/>
      <c r="E212" s="26"/>
      <c r="F212" s="27"/>
      <c r="G212" s="27"/>
      <c r="H212" s="28"/>
      <c r="I212" s="28"/>
      <c r="J212" s="28"/>
      <c r="K212" s="18"/>
      <c r="L212" s="18"/>
      <c r="M212" s="18"/>
      <c r="N212" s="18"/>
      <c r="O212" s="18"/>
      <c r="P212" s="18"/>
      <c r="Q212" s="18"/>
      <c r="AB212" s="11"/>
      <c r="AC212" s="11"/>
    </row>
    <row r="213" spans="2:29">
      <c r="B213" s="25"/>
      <c r="C213" s="24"/>
      <c r="D213" s="24"/>
      <c r="E213" s="26"/>
      <c r="F213" s="27"/>
      <c r="G213" s="27"/>
      <c r="H213" s="28"/>
      <c r="I213" s="28"/>
      <c r="J213" s="28"/>
      <c r="K213" s="18"/>
      <c r="L213" s="18"/>
      <c r="M213" s="18"/>
      <c r="N213" s="18"/>
      <c r="O213" s="18"/>
      <c r="P213" s="18"/>
      <c r="Q213" s="18"/>
      <c r="AB213" s="11"/>
      <c r="AC213" s="11"/>
    </row>
    <row r="214" spans="2:29">
      <c r="B214" s="25"/>
      <c r="C214" s="24"/>
      <c r="D214" s="24"/>
      <c r="E214" s="26"/>
      <c r="F214" s="27"/>
      <c r="G214" s="27"/>
      <c r="H214" s="28"/>
      <c r="I214" s="28"/>
      <c r="J214" s="28"/>
      <c r="K214" s="18"/>
      <c r="L214" s="18"/>
      <c r="M214" s="18"/>
      <c r="N214" s="18"/>
      <c r="O214" s="18"/>
      <c r="P214" s="18"/>
      <c r="Q214" s="18"/>
      <c r="AB214" s="11"/>
      <c r="AC214" s="11"/>
    </row>
    <row r="215" spans="2:29">
      <c r="B215" s="25"/>
      <c r="C215" s="24"/>
      <c r="D215" s="24"/>
      <c r="E215" s="26"/>
      <c r="F215" s="27"/>
      <c r="G215" s="27"/>
      <c r="H215" s="28"/>
      <c r="I215" s="28"/>
      <c r="J215" s="28"/>
      <c r="K215" s="18"/>
      <c r="L215" s="18"/>
      <c r="M215" s="18"/>
      <c r="N215" s="18"/>
      <c r="O215" s="18"/>
      <c r="P215" s="18"/>
      <c r="Q215" s="18"/>
      <c r="AB215" s="11"/>
      <c r="AC215" s="11"/>
    </row>
    <row r="216" spans="2:29">
      <c r="B216" s="25"/>
      <c r="C216" s="24"/>
      <c r="D216" s="24"/>
      <c r="E216" s="26"/>
      <c r="F216" s="27"/>
      <c r="G216" s="27"/>
      <c r="H216" s="28"/>
      <c r="I216" s="28"/>
      <c r="J216" s="28"/>
      <c r="K216" s="18"/>
      <c r="L216" s="18"/>
      <c r="M216" s="18"/>
      <c r="N216" s="18"/>
      <c r="O216" s="18"/>
      <c r="P216" s="18"/>
      <c r="Q216" s="18"/>
      <c r="AB216" s="11"/>
      <c r="AC216" s="11"/>
    </row>
    <row r="217" spans="2:29">
      <c r="B217" s="25"/>
      <c r="C217" s="24"/>
      <c r="D217" s="24"/>
      <c r="E217" s="26"/>
      <c r="F217" s="27"/>
      <c r="G217" s="27"/>
      <c r="H217" s="28"/>
      <c r="I217" s="28"/>
      <c r="J217" s="28"/>
      <c r="K217" s="18"/>
      <c r="L217" s="18"/>
      <c r="M217" s="18"/>
      <c r="N217" s="18"/>
      <c r="O217" s="18"/>
      <c r="P217" s="18"/>
      <c r="Q217" s="18"/>
      <c r="AB217" s="11"/>
      <c r="AC217" s="11"/>
    </row>
    <row r="218" spans="2:29">
      <c r="B218" s="25"/>
      <c r="C218" s="24"/>
      <c r="D218" s="24"/>
      <c r="E218" s="26"/>
      <c r="F218" s="27"/>
      <c r="G218" s="27"/>
      <c r="H218" s="28"/>
      <c r="I218" s="28"/>
      <c r="J218" s="28"/>
      <c r="K218" s="18"/>
      <c r="L218" s="18"/>
      <c r="M218" s="18"/>
      <c r="N218" s="18"/>
      <c r="O218" s="18"/>
      <c r="P218" s="18"/>
      <c r="Q218" s="18"/>
      <c r="AB218" s="11"/>
      <c r="AC218" s="11"/>
    </row>
    <row r="219" spans="2:29">
      <c r="B219" s="25"/>
      <c r="C219" s="24"/>
      <c r="D219" s="24"/>
      <c r="E219" s="26"/>
      <c r="F219" s="27"/>
      <c r="G219" s="27"/>
      <c r="H219" s="28"/>
      <c r="I219" s="28"/>
      <c r="J219" s="28"/>
      <c r="K219" s="18"/>
      <c r="L219" s="18"/>
      <c r="M219" s="18"/>
      <c r="N219" s="18"/>
      <c r="O219" s="18"/>
      <c r="P219" s="18"/>
      <c r="Q219" s="18"/>
      <c r="AB219" s="11"/>
      <c r="AC219" s="11"/>
    </row>
    <row r="220" spans="2:29">
      <c r="B220" s="18"/>
      <c r="C220" s="18"/>
      <c r="D220" s="18"/>
      <c r="E220" s="18"/>
      <c r="F220" s="18"/>
      <c r="G220" s="18"/>
      <c r="H220" s="18"/>
      <c r="I220" s="28"/>
      <c r="J220" s="18"/>
      <c r="K220" s="18"/>
      <c r="L220" s="18"/>
      <c r="M220" s="18"/>
      <c r="N220" s="18"/>
      <c r="O220" s="18"/>
      <c r="P220" s="18"/>
      <c r="Q220" s="18"/>
    </row>
    <row r="221" spans="2:29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2:29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2:29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2:29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2:17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2:17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</sheetData>
  <mergeCells count="33">
    <mergeCell ref="L10:M10"/>
    <mergeCell ref="B1:L6"/>
    <mergeCell ref="M1:M6"/>
    <mergeCell ref="B7:M7"/>
    <mergeCell ref="B8:M8"/>
    <mergeCell ref="B9:M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161:M161"/>
    <mergeCell ref="B12:M12"/>
    <mergeCell ref="B13:M13"/>
    <mergeCell ref="B52:M52"/>
    <mergeCell ref="C53:E53"/>
    <mergeCell ref="B55:M55"/>
    <mergeCell ref="D151:E151"/>
    <mergeCell ref="D152:E152"/>
    <mergeCell ref="D153:E153"/>
    <mergeCell ref="D154:E154"/>
    <mergeCell ref="D155:E155"/>
    <mergeCell ref="C157:E157"/>
    <mergeCell ref="B162:C162"/>
    <mergeCell ref="B163:C163"/>
    <mergeCell ref="B164:C164"/>
    <mergeCell ref="D170:K170"/>
    <mergeCell ref="D171:K171"/>
  </mergeCells>
  <pageMargins left="0.7" right="0.7" top="0.75" bottom="0.75" header="0.3" footer="0.3"/>
  <pageSetup paperSize="9" scale="81" fitToHeight="0" orientation="landscape" horizontalDpi="360" verticalDpi="360" r:id="rId1"/>
  <rowBreaks count="2" manualBreakCount="2">
    <brk id="120" min="1" max="12" man="1"/>
    <brk id="159" min="1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f1b888-0db2-49f9-91ca-2e0eed7d0274">
      <Terms xmlns="http://schemas.microsoft.com/office/infopath/2007/PartnerControls"/>
    </lcf76f155ced4ddcb4097134ff3c332f>
    <TaxCatchAll xmlns="f19409ab-29c0-48d1-a51d-16a7e8e9d2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21EF5B2545914C80147BFB7CAE46FF" ma:contentTypeVersion="19" ma:contentTypeDescription="Create a new document." ma:contentTypeScope="" ma:versionID="7c8151b11e7b36ebcd1bdc56729c73ff">
  <xsd:schema xmlns:xsd="http://www.w3.org/2001/XMLSchema" xmlns:xs="http://www.w3.org/2001/XMLSchema" xmlns:p="http://schemas.microsoft.com/office/2006/metadata/properties" xmlns:ns2="31f1b888-0db2-49f9-91ca-2e0eed7d0274" xmlns:ns3="f19409ab-29c0-48d1-a51d-16a7e8e9d271" targetNamespace="http://schemas.microsoft.com/office/2006/metadata/properties" ma:root="true" ma:fieldsID="7f3f768475dae505b666e53207610aae" ns2:_="" ns3:_="">
    <xsd:import namespace="31f1b888-0db2-49f9-91ca-2e0eed7d0274"/>
    <xsd:import namespace="f19409ab-29c0-48d1-a51d-16a7e8e9d2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1b888-0db2-49f9-91ca-2e0eed7d02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8db86e-7412-4c7a-9b35-5ec45468e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409ab-29c0-48d1-a51d-16a7e8e9d2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b93665-11e2-4975-8654-56d33bdd2b18}" ma:internalName="TaxCatchAll" ma:showField="CatchAllData" ma:web="f19409ab-29c0-48d1-a51d-16a7e8e9d2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53907-5F9A-4CE2-8950-E3B7DA1179C8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31f1b888-0db2-49f9-91ca-2e0eed7d0274"/>
    <ds:schemaRef ds:uri="f19409ab-29c0-48d1-a51d-16a7e8e9d2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8314F9-A807-482F-95A9-01DF348636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8CA0C3-535B-44EC-A4CD-4BA419A2A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1b888-0db2-49f9-91ca-2e0eed7d0274"/>
    <ds:schemaRef ds:uri="f19409ab-29c0-48d1-a51d-16a7e8e9d2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RON_PHASE 2_RERA AREA STATE (2</vt:lpstr>
      <vt:lpstr>'RON_PHASE 2_RERA AREA STATE (2'!Print_Area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GTBHARATHI</dc:creator>
  <cp:lastModifiedBy>Liasioning coordinator</cp:lastModifiedBy>
  <cp:lastPrinted>2026-01-07T10:24:15Z</cp:lastPrinted>
  <dcterms:created xsi:type="dcterms:W3CDTF">2025-05-29T11:22:03Z</dcterms:created>
  <dcterms:modified xsi:type="dcterms:W3CDTF">2026-01-07T10:39:09Z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0x0101007521EF5B2545914C80147BFB7CAE46FF</vt:lpwstr>
  </property>
</Properties>
</file>