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3795" windowHeight="2760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O11" i="1"/>
  <c r="O12" i="1"/>
  <c r="O13" i="1"/>
  <c r="O14" i="1"/>
  <c r="O15" i="1"/>
  <c r="O16" i="1"/>
  <c r="O17" i="1"/>
  <c r="O18" i="1"/>
  <c r="O19" i="1"/>
  <c r="O20" i="1"/>
  <c r="O21" i="1"/>
  <c r="I24" i="1"/>
  <c r="H24" i="1"/>
  <c r="F24" i="1"/>
  <c r="N23" i="1"/>
  <c r="J23" i="1"/>
  <c r="N22" i="1"/>
  <c r="N24" i="1" s="1"/>
  <c r="J22" i="1"/>
  <c r="J21" i="1"/>
  <c r="G20" i="1"/>
  <c r="J20" i="1" s="1"/>
  <c r="J19" i="1"/>
  <c r="G19" i="1"/>
  <c r="J18" i="1"/>
  <c r="G17" i="1"/>
  <c r="J17" i="1" s="1"/>
  <c r="G16" i="1"/>
  <c r="J16" i="1" s="1"/>
  <c r="J15" i="1"/>
  <c r="G14" i="1"/>
  <c r="J14" i="1" s="1"/>
  <c r="G13" i="1"/>
  <c r="J13" i="1" s="1"/>
  <c r="J12" i="1"/>
  <c r="G11" i="1"/>
  <c r="J11" i="1" s="1"/>
  <c r="G10" i="1"/>
  <c r="J10" i="1" s="1"/>
  <c r="O9" i="1"/>
  <c r="J9" i="1"/>
  <c r="K19" i="1" l="1"/>
  <c r="L19" i="1" s="1"/>
  <c r="J24" i="1"/>
  <c r="K21" i="1" s="1"/>
  <c r="L21" i="1" s="1"/>
  <c r="K16" i="1"/>
  <c r="L16" i="1" s="1"/>
  <c r="K11" i="1"/>
  <c r="L11" i="1" s="1"/>
  <c r="K13" i="1"/>
  <c r="L13" i="1"/>
  <c r="K20" i="1"/>
  <c r="L20" i="1" s="1"/>
  <c r="K10" i="1"/>
  <c r="L10" i="1" s="1"/>
  <c r="K17" i="1"/>
  <c r="L17" i="1"/>
  <c r="L23" i="1"/>
  <c r="K18" i="1"/>
  <c r="K15" i="1"/>
  <c r="L15" i="1" s="1"/>
  <c r="G24" i="1"/>
  <c r="L18" i="1"/>
  <c r="K22" i="1"/>
  <c r="L22" i="1" s="1"/>
  <c r="K23" i="1"/>
  <c r="K9" i="1"/>
  <c r="L9" i="1" l="1"/>
  <c r="K12" i="1"/>
  <c r="L12" i="1" s="1"/>
  <c r="K14" i="1"/>
  <c r="L14" i="1" s="1"/>
  <c r="L24" i="1" l="1"/>
  <c r="K24" i="1"/>
  <c r="M14" i="1" l="1"/>
  <c r="M12" i="1"/>
  <c r="M17" i="1"/>
  <c r="M15" i="1"/>
  <c r="M19" i="1"/>
  <c r="M21" i="1"/>
  <c r="M23" i="1"/>
  <c r="M16" i="1"/>
  <c r="M22" i="1"/>
  <c r="M9" i="1"/>
  <c r="M10" i="1"/>
  <c r="M20" i="1"/>
  <c r="M18" i="1"/>
  <c r="M11" i="1"/>
  <c r="M13" i="1"/>
  <c r="M24" i="1" l="1"/>
</calcChain>
</file>

<file path=xl/sharedStrings.xml><?xml version="1.0" encoding="utf-8"?>
<sst xmlns="http://schemas.openxmlformats.org/spreadsheetml/2006/main" count="66" uniqueCount="52">
  <si>
    <t>PROJECT NAME : OPERA AANANDAM</t>
  </si>
  <si>
    <t xml:space="preserve">ADDRESS : DOOR NO: 54/ 224, CHOOLAIMEDU HIGH ROAD, CHOOLAIMEDU, CHENNAI- 600094, COMPRISED IN T.S.NO:138, BLOCK NO:20 OF PULIYUR VILLAGE,                                                                                              WITH IN THE LIMIT OF GREATER CHENNAI CORPORATION </t>
  </si>
  <si>
    <t>A</t>
  </si>
  <si>
    <t>B</t>
  </si>
  <si>
    <t>C</t>
  </si>
  <si>
    <t>D</t>
  </si>
  <si>
    <t>E =A+B+C+D</t>
  </si>
  <si>
    <t>(INDIVIDUAL  ARAE/ TOTAL FLOOR AREA) X TOTAL COMMON AREA  (F)</t>
  </si>
  <si>
    <t>G = ( E+F )</t>
  </si>
  <si>
    <t>(TOTAL UDS/TOTAL GROSS AREA) X INDIVIDUAL GROSS AREA   (H)</t>
  </si>
  <si>
    <t>S.NO.</t>
  </si>
  <si>
    <t>BLOCK</t>
  </si>
  <si>
    <t>FLOOR</t>
  </si>
  <si>
    <t>FLAT NO</t>
  </si>
  <si>
    <t>TYPE</t>
  </si>
  <si>
    <t>REAR Carpet Area (Sec.2(K))
(SQ.M )</t>
  </si>
  <si>
    <t>Exclusive Balcony (SQ.M)</t>
  </si>
  <si>
    <t>Exclusive Verandah / Ulility
Service / Open Terrace (SQ.M)</t>
  </si>
  <si>
    <t>AREA OF EXTERNAL WALLS (SQ.M)</t>
  </si>
  <si>
    <t>FLOOR AREA OF THE APARTMENT (SQ.M)</t>
  </si>
  <si>
    <t>Proportionate Common Area (SQ.M)</t>
  </si>
  <si>
    <t>Total Area (SQ.M )</t>
  </si>
  <si>
    <t>UDS Land Area  (SQ.M )</t>
  </si>
  <si>
    <t>Car Parking Nos</t>
  </si>
  <si>
    <t>Covered</t>
  </si>
  <si>
    <t>Open</t>
  </si>
  <si>
    <t>SINGLE BLOCK</t>
  </si>
  <si>
    <t>First Floor</t>
  </si>
  <si>
    <t>1A</t>
  </si>
  <si>
    <t>2 BHK</t>
  </si>
  <si>
    <t>1B</t>
  </si>
  <si>
    <t>1C</t>
  </si>
  <si>
    <t>Second Floor</t>
  </si>
  <si>
    <t>2A</t>
  </si>
  <si>
    <t>2B</t>
  </si>
  <si>
    <t>2C</t>
  </si>
  <si>
    <t>Third Floor</t>
  </si>
  <si>
    <t>3A</t>
  </si>
  <si>
    <t>3B</t>
  </si>
  <si>
    <t>3C</t>
  </si>
  <si>
    <t>Fourth Floor</t>
  </si>
  <si>
    <t>4A</t>
  </si>
  <si>
    <t>4B</t>
  </si>
  <si>
    <t>4C</t>
  </si>
  <si>
    <t>Fifth Floor</t>
  </si>
  <si>
    <t>5A</t>
  </si>
  <si>
    <t>5B</t>
  </si>
  <si>
    <t>5C</t>
  </si>
  <si>
    <t>TOTAL</t>
  </si>
  <si>
    <t xml:space="preserve">Notes : </t>
  </si>
  <si>
    <t xml:space="preserve">                     </t>
  </si>
  <si>
    <t xml:space="preserve"> RERA Carpet Area Statement                                                                                                                                                                                 Date 08.6.2026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</si>
</sst>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(* #,##0.00_);_(* \(#,##0.00\);_(* &quot;-&quot;??_);_(@_)"/>
    <numFmt numFmtId="165" formatCode="00"/>
    <numFmt numFmtId="166" formatCode="_ * #,##0.0_ ;_ * \-#,##0.0_ ;_ * &quot;-&quot;??_ ;_ @_ "/>
    <numFmt numFmtId="167" formatCode="_ * #,##0.0000_ ;_ * \-#,##0.0000_ ;_ * &quot;-&quot;??_ ;_ @_ "/>
    <numFmt numFmtId="168" formatCode="_ * #,##0_ ;_ * \-#,##0_ ;_ * &quot;-&quot;??_ ;_ @_ "/>
  </numFmts>
  <fonts count="9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wrapText="1"/>
    </xf>
    <xf numFmtId="43" fontId="7" fillId="0" borderId="24" xfId="1" applyFont="1" applyFill="1" applyBorder="1" applyAlignment="1">
      <alignment horizontal="center" vertical="center" shrinkToFit="1"/>
    </xf>
    <xf numFmtId="43" fontId="7" fillId="0" borderId="24" xfId="1" applyFont="1" applyFill="1" applyBorder="1" applyAlignment="1">
      <alignment horizontal="center" vertical="center" wrapText="1"/>
    </xf>
    <xf numFmtId="43" fontId="7" fillId="0" borderId="24" xfId="1" applyFont="1" applyBorder="1" applyAlignment="1">
      <alignment horizontal="center" vertical="center" wrapText="1"/>
    </xf>
    <xf numFmtId="43" fontId="7" fillId="0" borderId="25" xfId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top"/>
    </xf>
    <xf numFmtId="166" fontId="7" fillId="0" borderId="26" xfId="1" applyNumberFormat="1" applyFont="1" applyBorder="1" applyAlignment="1">
      <alignment horizontal="center" vertical="center" wrapText="1"/>
    </xf>
    <xf numFmtId="167" fontId="7" fillId="0" borderId="24" xfId="1" applyNumberFormat="1" applyFont="1" applyFill="1" applyBorder="1" applyAlignment="1">
      <alignment horizontal="center" vertical="center" wrapText="1"/>
    </xf>
    <xf numFmtId="43" fontId="7" fillId="0" borderId="23" xfId="1" applyFont="1" applyFill="1" applyBorder="1" applyAlignment="1">
      <alignment horizontal="center" vertical="center" wrapText="1"/>
    </xf>
    <xf numFmtId="43" fontId="7" fillId="0" borderId="25" xfId="1" applyFont="1" applyFill="1" applyBorder="1" applyAlignment="1">
      <alignment horizontal="center" vertical="center" wrapText="1"/>
    </xf>
    <xf numFmtId="43" fontId="7" fillId="0" borderId="12" xfId="1" applyFont="1" applyFill="1" applyBorder="1" applyAlignment="1">
      <alignment horizontal="center" vertical="center" wrapText="1"/>
    </xf>
    <xf numFmtId="43" fontId="7" fillId="0" borderId="26" xfId="1" applyFont="1" applyBorder="1" applyAlignment="1">
      <alignment horizontal="center" vertical="center" wrapText="1"/>
    </xf>
    <xf numFmtId="43" fontId="2" fillId="0" borderId="32" xfId="1" applyFont="1" applyBorder="1" applyAlignment="1">
      <alignment horizontal="center" vertical="center" shrinkToFit="1"/>
    </xf>
    <xf numFmtId="43" fontId="2" fillId="0" borderId="33" xfId="1" applyFont="1" applyBorder="1" applyAlignment="1">
      <alignment horizontal="center" vertical="center" wrapText="1"/>
    </xf>
    <xf numFmtId="166" fontId="2" fillId="0" borderId="3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43" fontId="8" fillId="0" borderId="0" xfId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43" fontId="3" fillId="0" borderId="0" xfId="0" applyNumberFormat="1" applyFont="1" applyAlignment="1">
      <alignment horizontal="center" vertical="top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166" fontId="7" fillId="0" borderId="37" xfId="1" applyNumberFormat="1" applyFont="1" applyBorder="1" applyAlignment="1">
      <alignment horizontal="center" vertical="center" wrapText="1"/>
    </xf>
    <xf numFmtId="168" fontId="7" fillId="0" borderId="27" xfId="1" applyNumberFormat="1" applyFont="1" applyBorder="1" applyAlignment="1">
      <alignment horizontal="center" vertical="center" wrapText="1"/>
    </xf>
    <xf numFmtId="168" fontId="7" fillId="0" borderId="28" xfId="1" applyNumberFormat="1" applyFont="1" applyBorder="1" applyAlignment="1">
      <alignment horizontal="center" vertical="center" wrapText="1"/>
    </xf>
    <xf numFmtId="168" fontId="2" fillId="0" borderId="3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19" xfId="0" applyFont="1" applyBorder="1" applyAlignment="1">
      <alignment horizontal="center" vertical="center" textRotation="255" wrapText="1"/>
    </xf>
    <xf numFmtId="0" fontId="7" fillId="0" borderId="2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13</xdr:col>
      <xdr:colOff>355645</xdr:colOff>
      <xdr:row>33</xdr:row>
      <xdr:rowOff>191355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1CCFB75-3ACA-4001-912A-47792F78B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5791200"/>
          <a:ext cx="9994945" cy="1591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topLeftCell="A10" workbookViewId="0">
      <selection activeCell="O25" sqref="O25"/>
    </sheetView>
  </sheetViews>
  <sheetFormatPr defaultColWidth="16.83203125" defaultRowHeight="15.75" x14ac:dyDescent="0.2"/>
  <cols>
    <col min="1" max="1" width="12.5" style="20" customWidth="1"/>
    <col min="2" max="2" width="11.33203125" style="20" customWidth="1"/>
    <col min="3" max="3" width="15" style="20" bestFit="1" customWidth="1"/>
    <col min="4" max="4" width="10.5" style="20" bestFit="1" customWidth="1"/>
    <col min="5" max="5" width="7.6640625" style="20" bestFit="1" customWidth="1"/>
    <col min="6" max="7" width="16.83203125" style="20"/>
    <col min="8" max="8" width="15.6640625" style="20" customWidth="1"/>
    <col min="9" max="9" width="16.83203125" style="20"/>
    <col min="10" max="10" width="16" style="20" customWidth="1"/>
    <col min="11" max="11" width="17.83203125" style="20" customWidth="1"/>
    <col min="12" max="12" width="15.83203125" style="20" customWidth="1"/>
    <col min="13" max="13" width="15.33203125" style="20" customWidth="1"/>
    <col min="14" max="15" width="10.33203125" style="20" customWidth="1"/>
    <col min="16" max="16384" width="16.83203125" style="1"/>
  </cols>
  <sheetData>
    <row r="1" spans="1:15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1:15" x14ac:dyDescent="0.2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1:15" x14ac:dyDescent="0.2">
      <c r="A4" s="41" t="s">
        <v>51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</row>
    <row r="5" spans="1:15" s="25" customFormat="1" ht="50.25" customHeight="1" x14ac:dyDescent="0.2">
      <c r="A5" s="26"/>
      <c r="B5" s="24"/>
      <c r="C5" s="24"/>
      <c r="D5" s="24"/>
      <c r="E5" s="24"/>
      <c r="F5" s="24" t="s">
        <v>2</v>
      </c>
      <c r="G5" s="24" t="s">
        <v>3</v>
      </c>
      <c r="H5" s="24" t="s">
        <v>4</v>
      </c>
      <c r="I5" s="24" t="s">
        <v>5</v>
      </c>
      <c r="J5" s="24" t="s">
        <v>6</v>
      </c>
      <c r="K5" s="24" t="s">
        <v>7</v>
      </c>
      <c r="L5" s="24" t="s">
        <v>8</v>
      </c>
      <c r="M5" s="24" t="s">
        <v>9</v>
      </c>
      <c r="N5" s="24"/>
      <c r="O5" s="27"/>
    </row>
    <row r="6" spans="1:15" s="2" customFormat="1" x14ac:dyDescent="0.2">
      <c r="A6" s="44" t="s">
        <v>10</v>
      </c>
      <c r="B6" s="46" t="s">
        <v>11</v>
      </c>
      <c r="C6" s="46" t="s">
        <v>12</v>
      </c>
      <c r="D6" s="46" t="s">
        <v>13</v>
      </c>
      <c r="E6" s="46" t="s">
        <v>14</v>
      </c>
      <c r="F6" s="46" t="s">
        <v>15</v>
      </c>
      <c r="G6" s="46" t="s">
        <v>16</v>
      </c>
      <c r="H6" s="46" t="s">
        <v>17</v>
      </c>
      <c r="I6" s="46" t="s">
        <v>18</v>
      </c>
      <c r="J6" s="46" t="s">
        <v>19</v>
      </c>
      <c r="K6" s="46" t="s">
        <v>20</v>
      </c>
      <c r="L6" s="63" t="s">
        <v>21</v>
      </c>
      <c r="M6" s="65" t="s">
        <v>22</v>
      </c>
      <c r="N6" s="53" t="s">
        <v>23</v>
      </c>
      <c r="O6" s="54"/>
    </row>
    <row r="7" spans="1:15" s="2" customFormat="1" x14ac:dyDescent="0.2">
      <c r="A7" s="44"/>
      <c r="B7" s="46"/>
      <c r="C7" s="46"/>
      <c r="D7" s="46"/>
      <c r="E7" s="46"/>
      <c r="F7" s="48"/>
      <c r="G7" s="46"/>
      <c r="H7" s="48"/>
      <c r="I7" s="46"/>
      <c r="J7" s="46"/>
      <c r="K7" s="46"/>
      <c r="L7" s="63"/>
      <c r="M7" s="65"/>
      <c r="N7" s="55" t="s">
        <v>24</v>
      </c>
      <c r="O7" s="57" t="s">
        <v>25</v>
      </c>
    </row>
    <row r="8" spans="1:15" s="2" customFormat="1" x14ac:dyDescent="0.2">
      <c r="A8" s="45"/>
      <c r="B8" s="47"/>
      <c r="C8" s="47"/>
      <c r="D8" s="47"/>
      <c r="E8" s="47"/>
      <c r="F8" s="49"/>
      <c r="G8" s="47"/>
      <c r="H8" s="49"/>
      <c r="I8" s="47"/>
      <c r="J8" s="47"/>
      <c r="K8" s="47"/>
      <c r="L8" s="64"/>
      <c r="M8" s="65"/>
      <c r="N8" s="56"/>
      <c r="O8" s="58"/>
    </row>
    <row r="9" spans="1:15" x14ac:dyDescent="0.2">
      <c r="A9" s="3">
        <v>1</v>
      </c>
      <c r="B9" s="59" t="s">
        <v>26</v>
      </c>
      <c r="C9" s="62" t="s">
        <v>27</v>
      </c>
      <c r="D9" s="4" t="s">
        <v>28</v>
      </c>
      <c r="E9" s="4" t="s">
        <v>29</v>
      </c>
      <c r="F9" s="5">
        <v>72.430085470085487</v>
      </c>
      <c r="G9" s="5">
        <v>5.0449999999999999</v>
      </c>
      <c r="H9" s="6"/>
      <c r="I9" s="6">
        <v>7.71</v>
      </c>
      <c r="J9" s="7">
        <f t="shared" ref="J9:J23" si="0">I9+F9+G9+H9</f>
        <v>85.185085470085482</v>
      </c>
      <c r="K9" s="7">
        <f t="shared" ref="K9:K23" si="1">(J9/$J$24)*346.53</f>
        <v>23.889657901409805</v>
      </c>
      <c r="L9" s="8">
        <f t="shared" ref="L9:L23" si="2">J9+K9</f>
        <v>109.07474337149529</v>
      </c>
      <c r="M9" s="9">
        <f t="shared" ref="M9:M23" si="3">(549.8/$L$24)*L9</f>
        <v>37.903021135818278</v>
      </c>
      <c r="N9" s="10"/>
      <c r="O9" s="29">
        <f t="shared" ref="O9:O21" si="4">(F9+I9)/75</f>
        <v>1.068534472934473</v>
      </c>
    </row>
    <row r="10" spans="1:15" x14ac:dyDescent="0.2">
      <c r="A10" s="3">
        <v>2</v>
      </c>
      <c r="B10" s="60"/>
      <c r="C10" s="46"/>
      <c r="D10" s="4" t="s">
        <v>30</v>
      </c>
      <c r="E10" s="4" t="s">
        <v>29</v>
      </c>
      <c r="F10" s="5">
        <v>71.399972129319963</v>
      </c>
      <c r="G10" s="5">
        <f>3.285+0.184</f>
        <v>3.4690000000000003</v>
      </c>
      <c r="H10" s="6"/>
      <c r="I10" s="6">
        <v>6.14</v>
      </c>
      <c r="J10" s="7">
        <f t="shared" si="0"/>
        <v>81.008972129319957</v>
      </c>
      <c r="K10" s="7">
        <f t="shared" si="1"/>
        <v>22.718491393589169</v>
      </c>
      <c r="L10" s="8">
        <f t="shared" si="2"/>
        <v>103.72746352290912</v>
      </c>
      <c r="M10" s="9">
        <f t="shared" si="3"/>
        <v>36.044863556388549</v>
      </c>
      <c r="N10" s="10"/>
      <c r="O10" s="29">
        <f t="shared" si="4"/>
        <v>1.0338662950575994</v>
      </c>
    </row>
    <row r="11" spans="1:15" x14ac:dyDescent="0.2">
      <c r="A11" s="3">
        <v>3</v>
      </c>
      <c r="B11" s="60"/>
      <c r="C11" s="46"/>
      <c r="D11" s="4" t="s">
        <v>31</v>
      </c>
      <c r="E11" s="4" t="s">
        <v>29</v>
      </c>
      <c r="F11" s="5">
        <v>71.399972129319963</v>
      </c>
      <c r="G11" s="5">
        <f>3.285+0.184</f>
        <v>3.4690000000000003</v>
      </c>
      <c r="H11" s="6"/>
      <c r="I11" s="6">
        <v>6.14</v>
      </c>
      <c r="J11" s="7">
        <f t="shared" si="0"/>
        <v>81.008972129319957</v>
      </c>
      <c r="K11" s="7">
        <f t="shared" si="1"/>
        <v>22.718491393589169</v>
      </c>
      <c r="L11" s="8">
        <f t="shared" si="2"/>
        <v>103.72746352290912</v>
      </c>
      <c r="M11" s="9">
        <f t="shared" si="3"/>
        <v>36.044863556388549</v>
      </c>
      <c r="N11" s="10"/>
      <c r="O11" s="29">
        <f t="shared" si="4"/>
        <v>1.0338662950575994</v>
      </c>
    </row>
    <row r="12" spans="1:15" x14ac:dyDescent="0.2">
      <c r="A12" s="3">
        <v>4</v>
      </c>
      <c r="B12" s="60"/>
      <c r="C12" s="62" t="s">
        <v>32</v>
      </c>
      <c r="D12" s="4" t="s">
        <v>33</v>
      </c>
      <c r="E12" s="4" t="s">
        <v>29</v>
      </c>
      <c r="F12" s="5">
        <v>72.430085470085487</v>
      </c>
      <c r="G12" s="5">
        <v>5.0449999999999999</v>
      </c>
      <c r="H12" s="6"/>
      <c r="I12" s="6">
        <v>7.71</v>
      </c>
      <c r="J12" s="7">
        <f t="shared" si="0"/>
        <v>85.185085470085482</v>
      </c>
      <c r="K12" s="7">
        <f t="shared" si="1"/>
        <v>23.889657901409805</v>
      </c>
      <c r="L12" s="8">
        <f t="shared" si="2"/>
        <v>109.07474337149529</v>
      </c>
      <c r="M12" s="9">
        <f t="shared" si="3"/>
        <v>37.903021135818278</v>
      </c>
      <c r="N12" s="10"/>
      <c r="O12" s="29">
        <f t="shared" si="4"/>
        <v>1.068534472934473</v>
      </c>
    </row>
    <row r="13" spans="1:15" x14ac:dyDescent="0.2">
      <c r="A13" s="3">
        <v>5</v>
      </c>
      <c r="B13" s="60"/>
      <c r="C13" s="46"/>
      <c r="D13" s="4" t="s">
        <v>34</v>
      </c>
      <c r="E13" s="4" t="s">
        <v>29</v>
      </c>
      <c r="F13" s="5">
        <v>71.399972129319963</v>
      </c>
      <c r="G13" s="5">
        <f>3.285+0.184</f>
        <v>3.4690000000000003</v>
      </c>
      <c r="H13" s="6"/>
      <c r="I13" s="6">
        <v>6.14</v>
      </c>
      <c r="J13" s="7">
        <f t="shared" si="0"/>
        <v>81.008972129319957</v>
      </c>
      <c r="K13" s="7">
        <f t="shared" si="1"/>
        <v>22.718491393589169</v>
      </c>
      <c r="L13" s="8">
        <f t="shared" si="2"/>
        <v>103.72746352290912</v>
      </c>
      <c r="M13" s="9">
        <f t="shared" si="3"/>
        <v>36.044863556388549</v>
      </c>
      <c r="N13" s="10"/>
      <c r="O13" s="29">
        <f t="shared" si="4"/>
        <v>1.0338662950575994</v>
      </c>
    </row>
    <row r="14" spans="1:15" x14ac:dyDescent="0.2">
      <c r="A14" s="3">
        <v>6</v>
      </c>
      <c r="B14" s="60"/>
      <c r="C14" s="46"/>
      <c r="D14" s="4" t="s">
        <v>35</v>
      </c>
      <c r="E14" s="4" t="s">
        <v>29</v>
      </c>
      <c r="F14" s="5">
        <v>71.399972129319963</v>
      </c>
      <c r="G14" s="5">
        <f>3.285+0.184</f>
        <v>3.4690000000000003</v>
      </c>
      <c r="H14" s="6"/>
      <c r="I14" s="6">
        <v>6.14</v>
      </c>
      <c r="J14" s="7">
        <f t="shared" si="0"/>
        <v>81.008972129319957</v>
      </c>
      <c r="K14" s="7">
        <f t="shared" si="1"/>
        <v>22.718491393589169</v>
      </c>
      <c r="L14" s="8">
        <f t="shared" si="2"/>
        <v>103.72746352290912</v>
      </c>
      <c r="M14" s="9">
        <f t="shared" si="3"/>
        <v>36.044863556388549</v>
      </c>
      <c r="N14" s="10"/>
      <c r="O14" s="29">
        <f t="shared" si="4"/>
        <v>1.0338662950575994</v>
      </c>
    </row>
    <row r="15" spans="1:15" x14ac:dyDescent="0.2">
      <c r="A15" s="3">
        <v>7</v>
      </c>
      <c r="B15" s="60"/>
      <c r="C15" s="62" t="s">
        <v>36</v>
      </c>
      <c r="D15" s="4" t="s">
        <v>37</v>
      </c>
      <c r="E15" s="4" t="s">
        <v>29</v>
      </c>
      <c r="F15" s="5">
        <v>72.430085470085487</v>
      </c>
      <c r="G15" s="5">
        <v>5.0449999999999999</v>
      </c>
      <c r="H15" s="6"/>
      <c r="I15" s="6">
        <v>7.71</v>
      </c>
      <c r="J15" s="7">
        <f t="shared" si="0"/>
        <v>85.185085470085482</v>
      </c>
      <c r="K15" s="7">
        <f t="shared" si="1"/>
        <v>23.889657901409805</v>
      </c>
      <c r="L15" s="8">
        <f t="shared" si="2"/>
        <v>109.07474337149529</v>
      </c>
      <c r="M15" s="9">
        <f t="shared" si="3"/>
        <v>37.903021135818278</v>
      </c>
      <c r="N15" s="10"/>
      <c r="O15" s="29">
        <f t="shared" si="4"/>
        <v>1.068534472934473</v>
      </c>
    </row>
    <row r="16" spans="1:15" x14ac:dyDescent="0.2">
      <c r="A16" s="3">
        <v>8</v>
      </c>
      <c r="B16" s="60"/>
      <c r="C16" s="46"/>
      <c r="D16" s="4" t="s">
        <v>38</v>
      </c>
      <c r="E16" s="4" t="s">
        <v>29</v>
      </c>
      <c r="F16" s="5">
        <v>71.399972129319963</v>
      </c>
      <c r="G16" s="5">
        <f>3.285+0.184</f>
        <v>3.4690000000000003</v>
      </c>
      <c r="H16" s="6"/>
      <c r="I16" s="6">
        <v>6.14</v>
      </c>
      <c r="J16" s="7">
        <f t="shared" si="0"/>
        <v>81.008972129319957</v>
      </c>
      <c r="K16" s="7">
        <f t="shared" si="1"/>
        <v>22.718491393589169</v>
      </c>
      <c r="L16" s="8">
        <f t="shared" si="2"/>
        <v>103.72746352290912</v>
      </c>
      <c r="M16" s="9">
        <f t="shared" si="3"/>
        <v>36.044863556388549</v>
      </c>
      <c r="N16" s="10"/>
      <c r="O16" s="29">
        <f t="shared" si="4"/>
        <v>1.0338662950575994</v>
      </c>
    </row>
    <row r="17" spans="1:15" x14ac:dyDescent="0.2">
      <c r="A17" s="3">
        <v>9</v>
      </c>
      <c r="B17" s="60"/>
      <c r="C17" s="46"/>
      <c r="D17" s="4" t="s">
        <v>39</v>
      </c>
      <c r="E17" s="4" t="s">
        <v>29</v>
      </c>
      <c r="F17" s="5">
        <v>71.399972129319963</v>
      </c>
      <c r="G17" s="5">
        <f>3.285+0.184</f>
        <v>3.4690000000000003</v>
      </c>
      <c r="H17" s="6"/>
      <c r="I17" s="6">
        <v>6.14</v>
      </c>
      <c r="J17" s="7">
        <f t="shared" si="0"/>
        <v>81.008972129319957</v>
      </c>
      <c r="K17" s="7">
        <f t="shared" si="1"/>
        <v>22.718491393589169</v>
      </c>
      <c r="L17" s="8">
        <f t="shared" si="2"/>
        <v>103.72746352290912</v>
      </c>
      <c r="M17" s="9">
        <f t="shared" si="3"/>
        <v>36.044863556388549</v>
      </c>
      <c r="N17" s="10"/>
      <c r="O17" s="29">
        <f t="shared" si="4"/>
        <v>1.0338662950575994</v>
      </c>
    </row>
    <row r="18" spans="1:15" x14ac:dyDescent="0.2">
      <c r="A18" s="3">
        <v>10</v>
      </c>
      <c r="B18" s="60"/>
      <c r="C18" s="62" t="s">
        <v>40</v>
      </c>
      <c r="D18" s="4" t="s">
        <v>41</v>
      </c>
      <c r="E18" s="4" t="s">
        <v>29</v>
      </c>
      <c r="F18" s="5">
        <v>72.430085470085487</v>
      </c>
      <c r="G18" s="5">
        <v>5.0449999999999999</v>
      </c>
      <c r="H18" s="6"/>
      <c r="I18" s="6">
        <v>7.71</v>
      </c>
      <c r="J18" s="7">
        <f t="shared" si="0"/>
        <v>85.185085470085482</v>
      </c>
      <c r="K18" s="7">
        <f t="shared" si="1"/>
        <v>23.889657901409805</v>
      </c>
      <c r="L18" s="8">
        <f t="shared" si="2"/>
        <v>109.07474337149529</v>
      </c>
      <c r="M18" s="9">
        <f t="shared" si="3"/>
        <v>37.903021135818278</v>
      </c>
      <c r="N18" s="10"/>
      <c r="O18" s="29">
        <f t="shared" si="4"/>
        <v>1.068534472934473</v>
      </c>
    </row>
    <row r="19" spans="1:15" x14ac:dyDescent="0.2">
      <c r="A19" s="3">
        <v>11</v>
      </c>
      <c r="B19" s="60"/>
      <c r="C19" s="46"/>
      <c r="D19" s="4" t="s">
        <v>42</v>
      </c>
      <c r="E19" s="4" t="s">
        <v>29</v>
      </c>
      <c r="F19" s="5">
        <v>71.399972129319963</v>
      </c>
      <c r="G19" s="5">
        <f>3.285+0.184</f>
        <v>3.4690000000000003</v>
      </c>
      <c r="H19" s="6"/>
      <c r="I19" s="6">
        <v>6.14</v>
      </c>
      <c r="J19" s="7">
        <f t="shared" si="0"/>
        <v>81.008972129319957</v>
      </c>
      <c r="K19" s="7">
        <f t="shared" si="1"/>
        <v>22.718491393589169</v>
      </c>
      <c r="L19" s="8">
        <f t="shared" si="2"/>
        <v>103.72746352290912</v>
      </c>
      <c r="M19" s="9">
        <f t="shared" si="3"/>
        <v>36.044863556388549</v>
      </c>
      <c r="N19" s="10"/>
      <c r="O19" s="29">
        <f t="shared" si="4"/>
        <v>1.0338662950575994</v>
      </c>
    </row>
    <row r="20" spans="1:15" x14ac:dyDescent="0.2">
      <c r="A20" s="3">
        <v>12</v>
      </c>
      <c r="B20" s="60"/>
      <c r="C20" s="46"/>
      <c r="D20" s="4" t="s">
        <v>43</v>
      </c>
      <c r="E20" s="4" t="s">
        <v>29</v>
      </c>
      <c r="F20" s="5">
        <v>71.399972129319963</v>
      </c>
      <c r="G20" s="5">
        <f>3.285+0.184</f>
        <v>3.4690000000000003</v>
      </c>
      <c r="H20" s="11"/>
      <c r="I20" s="6">
        <v>6.14</v>
      </c>
      <c r="J20" s="7">
        <f t="shared" si="0"/>
        <v>81.008972129319957</v>
      </c>
      <c r="K20" s="7">
        <f t="shared" si="1"/>
        <v>22.718491393589169</v>
      </c>
      <c r="L20" s="8">
        <f t="shared" si="2"/>
        <v>103.72746352290912</v>
      </c>
      <c r="M20" s="9">
        <f t="shared" si="3"/>
        <v>36.044863556388549</v>
      </c>
      <c r="N20" s="10"/>
      <c r="O20" s="29">
        <f t="shared" si="4"/>
        <v>1.0338662950575994</v>
      </c>
    </row>
    <row r="21" spans="1:15" x14ac:dyDescent="0.2">
      <c r="A21" s="3">
        <v>13</v>
      </c>
      <c r="B21" s="60"/>
      <c r="C21" s="62" t="s">
        <v>44</v>
      </c>
      <c r="D21" s="4" t="s">
        <v>45</v>
      </c>
      <c r="E21" s="4" t="s">
        <v>29</v>
      </c>
      <c r="F21" s="5">
        <v>72.430085470085487</v>
      </c>
      <c r="G21" s="5">
        <v>5.0449999999999999</v>
      </c>
      <c r="H21" s="6"/>
      <c r="I21" s="6">
        <v>7.71</v>
      </c>
      <c r="J21" s="7">
        <f t="shared" si="0"/>
        <v>85.185085470085482</v>
      </c>
      <c r="K21" s="7">
        <f t="shared" si="1"/>
        <v>23.889657901409805</v>
      </c>
      <c r="L21" s="8">
        <f t="shared" si="2"/>
        <v>109.07474337149529</v>
      </c>
      <c r="M21" s="9">
        <f t="shared" si="3"/>
        <v>37.903021135818278</v>
      </c>
      <c r="N21" s="10"/>
      <c r="O21" s="29">
        <f t="shared" si="4"/>
        <v>1.068534472934473</v>
      </c>
    </row>
    <row r="22" spans="1:15" x14ac:dyDescent="0.2">
      <c r="A22" s="3">
        <v>14</v>
      </c>
      <c r="B22" s="60"/>
      <c r="C22" s="46"/>
      <c r="D22" s="4" t="s">
        <v>46</v>
      </c>
      <c r="E22" s="4" t="s">
        <v>29</v>
      </c>
      <c r="F22" s="5">
        <v>68.894972129319967</v>
      </c>
      <c r="G22" s="6"/>
      <c r="H22" s="6">
        <v>5.55</v>
      </c>
      <c r="I22" s="12">
        <v>6.38</v>
      </c>
      <c r="J22" s="7">
        <f t="shared" si="0"/>
        <v>80.82497212931996</v>
      </c>
      <c r="K22" s="7">
        <f t="shared" si="1"/>
        <v>22.666889672118774</v>
      </c>
      <c r="L22" s="8">
        <f t="shared" si="2"/>
        <v>103.49186180143873</v>
      </c>
      <c r="M22" s="9">
        <f t="shared" si="3"/>
        <v>35.962992934900008</v>
      </c>
      <c r="N22" s="30">
        <f>(F22+I22)/75</f>
        <v>1.0036662950575994</v>
      </c>
      <c r="O22" s="28"/>
    </row>
    <row r="23" spans="1:15" x14ac:dyDescent="0.2">
      <c r="A23" s="3">
        <v>15</v>
      </c>
      <c r="B23" s="61"/>
      <c r="C23" s="47"/>
      <c r="D23" s="4" t="s">
        <v>47</v>
      </c>
      <c r="E23" s="4" t="s">
        <v>29</v>
      </c>
      <c r="F23" s="5">
        <v>68.894972129319967</v>
      </c>
      <c r="G23" s="6"/>
      <c r="H23" s="13">
        <v>5.55</v>
      </c>
      <c r="I23" s="14">
        <v>6.38</v>
      </c>
      <c r="J23" s="15">
        <f t="shared" si="0"/>
        <v>80.82497212931996</v>
      </c>
      <c r="K23" s="7">
        <f t="shared" si="1"/>
        <v>22.666889672118774</v>
      </c>
      <c r="L23" s="8">
        <f t="shared" si="2"/>
        <v>103.49186180143873</v>
      </c>
      <c r="M23" s="9">
        <f t="shared" si="3"/>
        <v>35.962992934900008</v>
      </c>
      <c r="N23" s="30">
        <f>(F23+I23)/75</f>
        <v>1.0036662950575994</v>
      </c>
      <c r="O23" s="28"/>
    </row>
    <row r="24" spans="1:15" s="19" customFormat="1" ht="16.5" thickBot="1" x14ac:dyDescent="0.25">
      <c r="A24" s="50" t="s">
        <v>48</v>
      </c>
      <c r="B24" s="51"/>
      <c r="C24" s="51"/>
      <c r="D24" s="51"/>
      <c r="E24" s="52"/>
      <c r="F24" s="16">
        <f t="shared" ref="F24:M24" si="5">SUM(F9:F23)</f>
        <v>1071.1401486436271</v>
      </c>
      <c r="G24" s="16">
        <f t="shared" si="5"/>
        <v>52.977000000000011</v>
      </c>
      <c r="H24" s="16">
        <f t="shared" si="5"/>
        <v>11.1</v>
      </c>
      <c r="I24" s="16">
        <f t="shared" si="5"/>
        <v>100.42999999999998</v>
      </c>
      <c r="J24" s="16">
        <f t="shared" si="5"/>
        <v>1235.6471486436271</v>
      </c>
      <c r="K24" s="16">
        <f t="shared" si="5"/>
        <v>346.52999999999992</v>
      </c>
      <c r="L24" s="17">
        <f t="shared" si="5"/>
        <v>1582.1771486436271</v>
      </c>
      <c r="M24" s="17">
        <f t="shared" si="5"/>
        <v>549.79999999999984</v>
      </c>
      <c r="N24" s="18">
        <f>SUM(N9:N23)</f>
        <v>2.0073325901151988</v>
      </c>
      <c r="O24" s="31">
        <v>13</v>
      </c>
    </row>
    <row r="25" spans="1:15" x14ac:dyDescent="0.2">
      <c r="M25" s="21"/>
    </row>
    <row r="26" spans="1:15" x14ac:dyDescent="0.2">
      <c r="A26" s="20" t="s">
        <v>49</v>
      </c>
      <c r="G26" s="22"/>
      <c r="K26" s="22"/>
      <c r="M26" s="23"/>
    </row>
    <row r="29" spans="1:15" x14ac:dyDescent="0.2">
      <c r="A29" s="20" t="s">
        <v>50</v>
      </c>
    </row>
  </sheetData>
  <mergeCells count="26">
    <mergeCell ref="A24:E24"/>
    <mergeCell ref="N6:O6"/>
    <mergeCell ref="N7:N8"/>
    <mergeCell ref="O7:O8"/>
    <mergeCell ref="B9:B23"/>
    <mergeCell ref="C9:C11"/>
    <mergeCell ref="C12:C14"/>
    <mergeCell ref="C15:C17"/>
    <mergeCell ref="C18:C20"/>
    <mergeCell ref="C21:C23"/>
    <mergeCell ref="H6:H8"/>
    <mergeCell ref="I6:I8"/>
    <mergeCell ref="J6:J8"/>
    <mergeCell ref="K6:K8"/>
    <mergeCell ref="L6:L8"/>
    <mergeCell ref="M6:M8"/>
    <mergeCell ref="A1:O1"/>
    <mergeCell ref="A2:O3"/>
    <mergeCell ref="A4:O4"/>
    <mergeCell ref="A6:A8"/>
    <mergeCell ref="B6:B8"/>
    <mergeCell ref="C6:C8"/>
    <mergeCell ref="D6:D8"/>
    <mergeCell ref="E6:E8"/>
    <mergeCell ref="F6:F8"/>
    <mergeCell ref="G6:G8"/>
  </mergeCells>
  <pageMargins left="0.25" right="0.25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spandi opera</dc:creator>
  <cp:lastModifiedBy>Admin</cp:lastModifiedBy>
  <cp:lastPrinted>2026-06-09T03:24:44Z</cp:lastPrinted>
  <dcterms:created xsi:type="dcterms:W3CDTF">2026-05-20T06:18:15Z</dcterms:created>
  <dcterms:modified xsi:type="dcterms:W3CDTF">2026-06-09T04:36:06Z</dcterms:modified>
</cp:coreProperties>
</file>