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vetri\MAIL\23.01.26\"/>
    </mc:Choice>
  </mc:AlternateContent>
  <bookViews>
    <workbookView xWindow="0" yWindow="0" windowWidth="28800" windowHeight="124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8" i="1" l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5" i="1"/>
  <c r="L7" i="1"/>
  <c r="AA10" i="1"/>
  <c r="AC10" i="1" s="1"/>
  <c r="AA13" i="1"/>
  <c r="AC13" i="1" s="1"/>
  <c r="Z8" i="1"/>
  <c r="AA8" i="1" s="1"/>
  <c r="AC8" i="1" s="1"/>
  <c r="Z9" i="1"/>
  <c r="AA9" i="1" s="1"/>
  <c r="AC9" i="1" s="1"/>
  <c r="Z10" i="1"/>
  <c r="Z11" i="1"/>
  <c r="AA11" i="1" s="1"/>
  <c r="AC11" i="1" s="1"/>
  <c r="Z12" i="1"/>
  <c r="AA12" i="1" s="1"/>
  <c r="AC12" i="1" s="1"/>
  <c r="Z13" i="1"/>
  <c r="Z14" i="1"/>
  <c r="AA14" i="1" s="1"/>
  <c r="AC14" i="1" s="1"/>
  <c r="Z15" i="1"/>
  <c r="AA15" i="1" s="1"/>
  <c r="AC15" i="1" s="1"/>
  <c r="Z16" i="1"/>
  <c r="AA16" i="1" s="1"/>
  <c r="AC16" i="1" s="1"/>
  <c r="Z17" i="1"/>
  <c r="AA17" i="1" s="1"/>
  <c r="AC17" i="1" s="1"/>
  <c r="Z18" i="1"/>
  <c r="AA18" i="1" s="1"/>
  <c r="AC18" i="1" s="1"/>
  <c r="Z19" i="1"/>
  <c r="AA19" i="1" s="1"/>
  <c r="AC19" i="1" s="1"/>
  <c r="Z20" i="1"/>
  <c r="AA20" i="1" s="1"/>
  <c r="AC20" i="1" s="1"/>
  <c r="Z21" i="1"/>
  <c r="AA21" i="1" s="1"/>
  <c r="AC21" i="1" s="1"/>
  <c r="Z22" i="1"/>
  <c r="AA22" i="1" s="1"/>
  <c r="AC22" i="1" s="1"/>
  <c r="Z23" i="1"/>
  <c r="AA23" i="1" s="1"/>
  <c r="AC23" i="1" s="1"/>
  <c r="Z24" i="1"/>
  <c r="AA24" i="1" s="1"/>
  <c r="AC24" i="1" s="1"/>
  <c r="Z25" i="1"/>
  <c r="AA25" i="1" s="1"/>
  <c r="AC25" i="1" s="1"/>
  <c r="Z26" i="1"/>
  <c r="AA26" i="1" s="1"/>
  <c r="AC26" i="1" s="1"/>
  <c r="Z27" i="1"/>
  <c r="AA27" i="1" s="1"/>
  <c r="AC27" i="1" s="1"/>
  <c r="Z28" i="1"/>
  <c r="AA28" i="1" s="1"/>
  <c r="AC28" i="1" s="1"/>
  <c r="Z29" i="1"/>
  <c r="AA29" i="1" s="1"/>
  <c r="AC29" i="1" s="1"/>
  <c r="Z30" i="1"/>
  <c r="AA30" i="1" s="1"/>
  <c r="AC30" i="1" s="1"/>
  <c r="Z31" i="1"/>
  <c r="AA31" i="1" s="1"/>
  <c r="AC31" i="1" s="1"/>
  <c r="Z32" i="1"/>
  <c r="AA32" i="1" s="1"/>
  <c r="AC32" i="1" s="1"/>
  <c r="Z33" i="1"/>
  <c r="AA33" i="1" s="1"/>
  <c r="AC33" i="1" s="1"/>
  <c r="Z35" i="1"/>
  <c r="AA35" i="1" s="1"/>
  <c r="AC35" i="1" s="1"/>
  <c r="Z7" i="1"/>
  <c r="AA7" i="1" s="1"/>
  <c r="M8" i="1" l="1"/>
  <c r="M9" i="1"/>
  <c r="M10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5" i="1"/>
  <c r="M7" i="1"/>
  <c r="G37" i="1" l="1"/>
  <c r="N37" i="1"/>
  <c r="N39" i="1" s="1"/>
  <c r="O37" i="1"/>
  <c r="O39" i="1" s="1"/>
  <c r="P37" i="1"/>
  <c r="P39" i="1" s="1"/>
  <c r="F37" i="1"/>
  <c r="Q37" i="1"/>
  <c r="V38" i="1" s="1"/>
  <c r="V39" i="1" s="1"/>
  <c r="H34" i="1"/>
  <c r="J34" i="1" s="1"/>
  <c r="L34" i="1" s="1"/>
  <c r="H36" i="1"/>
  <c r="J36" i="1" s="1"/>
  <c r="L36" i="1" s="1"/>
  <c r="I33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5" i="1"/>
  <c r="I7" i="1"/>
  <c r="Z36" i="1" l="1"/>
  <c r="AA36" i="1" s="1"/>
  <c r="AC36" i="1" s="1"/>
  <c r="M36" i="1"/>
  <c r="Z34" i="1"/>
  <c r="J37" i="1"/>
  <c r="M34" i="1"/>
  <c r="M37" i="1" s="1"/>
  <c r="H37" i="1"/>
  <c r="I37" i="1"/>
  <c r="K37" i="1"/>
  <c r="AA34" i="1" l="1"/>
  <c r="Z37" i="1"/>
  <c r="L37" i="1"/>
  <c r="AC34" i="1" l="1"/>
  <c r="AA37" i="1"/>
  <c r="AC7" i="1" s="1"/>
  <c r="AC37" i="1" s="1"/>
</calcChain>
</file>

<file path=xl/sharedStrings.xml><?xml version="1.0" encoding="utf-8"?>
<sst xmlns="http://schemas.openxmlformats.org/spreadsheetml/2006/main" count="173" uniqueCount="54">
  <si>
    <t xml:space="preserve">Block </t>
  </si>
  <si>
    <t xml:space="preserve">Floor </t>
  </si>
  <si>
    <t xml:space="preserve">Type </t>
  </si>
  <si>
    <t xml:space="preserve">Apartment No. </t>
  </si>
  <si>
    <t xml:space="preserve">(a) </t>
  </si>
  <si>
    <t>(b)</t>
  </si>
  <si>
    <t xml:space="preserve">(c) </t>
  </si>
  <si>
    <t xml:space="preserve">(d) </t>
  </si>
  <si>
    <t xml:space="preserve">e = (a + b + c+ d) </t>
  </si>
  <si>
    <t xml:space="preserve">(f) </t>
  </si>
  <si>
    <t>(h)</t>
  </si>
  <si>
    <t xml:space="preserve">(i) </t>
  </si>
  <si>
    <t xml:space="preserve">Carpet Area (as per Sec 2(k) of the RERA Act) </t>
  </si>
  <si>
    <t>Exclusive Balcony</t>
  </si>
  <si>
    <t xml:space="preserve">Exclusive Verandah/Utility/ Service/ Open Terrace </t>
  </si>
  <si>
    <t xml:space="preserve">Area of External walls </t>
  </si>
  <si>
    <t xml:space="preserve">Floor area of the apartment </t>
  </si>
  <si>
    <t>Proportionate Common Area</t>
  </si>
  <si>
    <t>UDS land  area</t>
  </si>
  <si>
    <t xml:space="preserve">Car Parking </t>
  </si>
  <si>
    <t xml:space="preserve">(sq.m) </t>
  </si>
  <si>
    <t>Covered</t>
  </si>
  <si>
    <t>Open</t>
  </si>
  <si>
    <t xml:space="preserve"> SI.No. </t>
  </si>
  <si>
    <t xml:space="preserve">Carpet Area Statement </t>
  </si>
  <si>
    <t>Date: 05.01.26</t>
  </si>
  <si>
    <t>A</t>
  </si>
  <si>
    <t>B</t>
  </si>
  <si>
    <t>C</t>
  </si>
  <si>
    <t>D</t>
  </si>
  <si>
    <t>E</t>
  </si>
  <si>
    <t>F</t>
  </si>
  <si>
    <t>2BHK</t>
  </si>
  <si>
    <t>1BHK</t>
  </si>
  <si>
    <t xml:space="preserve">g = (e + f)  </t>
  </si>
  <si>
    <t xml:space="preserve">Gross Area of the apartment </t>
  </si>
  <si>
    <t xml:space="preserve">Two Wheeler Parking </t>
  </si>
  <si>
    <t>Site Address :</t>
  </si>
  <si>
    <t xml:space="preserve">(j) </t>
  </si>
  <si>
    <t>AS PER APPROVAL</t>
  </si>
  <si>
    <t>Common area</t>
  </si>
  <si>
    <t>common area pro</t>
  </si>
  <si>
    <t>Visitors’ Car Parking</t>
  </si>
  <si>
    <t>Total</t>
  </si>
  <si>
    <t>-</t>
  </si>
  <si>
    <t>Grand Total</t>
  </si>
  <si>
    <t>THE GUJAN'S PARIPALANA  SITE NO:3 WEST, 4, 5, 14, 15, 16 WEST AND PROPOSED AFFORDABLE RESIDENTIAL APARTMENT  BUILDING STILT, FIRST, SECOND, THIRD, FOURTH, FIFTH &amp; TERRACE FLOOR IN S.F.NO: 144/2A2, 144/2A3, 144/2A4, 144/2A5, 144/2A10, 144/2A11, 144/2A12, 144/2A13, MADAMPATTY VILLAGE,  PERUR TALUK,  COIMBATORE DISTRICT</t>
  </si>
  <si>
    <t>Floor area</t>
  </si>
  <si>
    <t>Total common area</t>
  </si>
  <si>
    <t xml:space="preserve">Gross area </t>
  </si>
  <si>
    <t>UDS</t>
  </si>
  <si>
    <t>Revised carpet area</t>
  </si>
  <si>
    <t>Note:</t>
  </si>
  <si>
    <r>
      <t xml:space="preserve">Carpet Area statement with total UDS for the least extent.
• If any land reserved for future development, an abstract to be shown in the carpet area statement mentioning the UDS for the approved blocks and UDS for the future development.
• Car parking to be allotted/provided as per the Tamil Nadu Combined Development and Building Rules (TNCDBR), 2019.
• If one car parking is required for two apartments, promoter to clearly mention in the carpet area statement as to how car parking will be allotted.
• Promoter to clearly mention cover, open and visitor carparking.
•Car parking allotted to individual apartment to be shown in the carpet area statement
• Block 1 Flat No.5D - rera carpet area - 64.56, external wall - 8.08 = 72.74 sq.m (Excluding Open Terrace - 5.40 Sqm). For this Flat area is under 75sqm so car parking not required as per </t>
    </r>
    <r>
      <rPr>
        <b/>
        <sz val="11"/>
        <color theme="1"/>
        <rFont val="Palatino Linotype"/>
        <family val="1"/>
      </rPr>
      <t>TAMIL NADU COMBINED DEVELOPMENT AND BUILDING RULES, 2019.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</si>
</sst>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Palatino Linotype"/>
      <family val="1"/>
    </font>
    <font>
      <b/>
      <sz val="11"/>
      <color theme="1"/>
      <name val="Palatino Linotype"/>
      <family val="1"/>
    </font>
    <font>
      <b/>
      <sz val="12"/>
      <color theme="1"/>
      <name val="Palatino Linotype"/>
      <family val="1"/>
    </font>
    <font>
      <b/>
      <sz val="14"/>
      <color theme="1"/>
      <name val="Palatino Linotype"/>
      <family val="1"/>
    </font>
    <font>
      <sz val="14"/>
      <color theme="1"/>
      <name val="Palatino Linotype"/>
      <family val="1"/>
    </font>
    <font>
      <b/>
      <sz val="11"/>
      <color rgb="FFFF0000"/>
      <name val="Palatino Linotype"/>
      <family val="1"/>
    </font>
    <font>
      <sz val="11"/>
      <color rgb="FFFF0000"/>
      <name val="Palatino Linotype"/>
      <family val="1"/>
    </font>
    <font>
      <sz val="10"/>
      <color theme="1"/>
      <name val="Palatino Linotype"/>
      <family val="1"/>
    </font>
    <font>
      <sz val="10"/>
      <color rgb="FFFF0000"/>
      <name val="Palatino Linotype"/>
      <family val="1"/>
    </font>
    <font>
      <sz val="10"/>
      <name val="Palatino Linotype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5" fillId="0" borderId="0" xfId="0" applyFont="1"/>
    <xf numFmtId="2" fontId="1" fillId="0" borderId="0" xfId="0" applyNumberFormat="1" applyFont="1"/>
    <xf numFmtId="0" fontId="3" fillId="0" borderId="0" xfId="0" applyFont="1" applyAlignment="1">
      <alignment horizontal="right"/>
    </xf>
    <xf numFmtId="0" fontId="4" fillId="0" borderId="0" xfId="0" applyFont="1" applyAlignment="1"/>
    <xf numFmtId="0" fontId="6" fillId="0" borderId="0" xfId="0" applyFont="1" applyAlignment="1">
      <alignment horizontal="center"/>
    </xf>
    <xf numFmtId="0" fontId="7" fillId="0" borderId="0" xfId="0" applyFont="1"/>
    <xf numFmtId="0" fontId="8" fillId="0" borderId="0" xfId="0" applyFont="1"/>
    <xf numFmtId="0" fontId="8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" xfId="0" applyFont="1" applyBorder="1"/>
    <xf numFmtId="0" fontId="8" fillId="0" borderId="1" xfId="0" applyFont="1" applyBorder="1" applyAlignment="1">
      <alignment horizontal="left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wrapText="1"/>
    </xf>
    <xf numFmtId="0" fontId="8" fillId="0" borderId="1" xfId="0" applyFont="1" applyBorder="1" applyAlignment="1">
      <alignment horizontal="center" vertical="center"/>
    </xf>
    <xf numFmtId="164" fontId="8" fillId="0" borderId="1" xfId="0" applyNumberFormat="1" applyFont="1" applyBorder="1" applyAlignment="1">
      <alignment horizontal="center"/>
    </xf>
    <xf numFmtId="2" fontId="8" fillId="0" borderId="1" xfId="0" applyNumberFormat="1" applyFont="1" applyBorder="1" applyAlignment="1">
      <alignment horizontal="center" vertical="center"/>
    </xf>
    <xf numFmtId="2" fontId="8" fillId="0" borderId="1" xfId="0" applyNumberFormat="1" applyFont="1" applyBorder="1"/>
    <xf numFmtId="2" fontId="8" fillId="0" borderId="3" xfId="0" applyNumberFormat="1" applyFont="1" applyBorder="1"/>
    <xf numFmtId="2" fontId="8" fillId="0" borderId="1" xfId="0" applyNumberFormat="1" applyFont="1" applyFill="1" applyBorder="1"/>
    <xf numFmtId="2" fontId="8" fillId="0" borderId="0" xfId="0" applyNumberFormat="1" applyFont="1"/>
    <xf numFmtId="1" fontId="8" fillId="0" borderId="1" xfId="0" applyNumberFormat="1" applyFont="1" applyBorder="1"/>
    <xf numFmtId="0" fontId="9" fillId="0" borderId="0" xfId="0" applyFont="1"/>
    <xf numFmtId="0" fontId="8" fillId="0" borderId="0" xfId="0" applyFont="1" applyAlignment="1">
      <alignment horizontal="right"/>
    </xf>
    <xf numFmtId="1" fontId="8" fillId="0" borderId="0" xfId="0" applyNumberFormat="1" applyFont="1"/>
    <xf numFmtId="2" fontId="8" fillId="0" borderId="1" xfId="0" applyNumberFormat="1" applyFont="1" applyBorder="1" applyAlignment="1">
      <alignment horizontal="center"/>
    </xf>
    <xf numFmtId="2" fontId="10" fillId="0" borderId="0" xfId="0" applyNumberFormat="1" applyFont="1"/>
    <xf numFmtId="0" fontId="10" fillId="0" borderId="1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/>
    </xf>
    <xf numFmtId="2" fontId="10" fillId="0" borderId="1" xfId="0" applyNumberFormat="1" applyFont="1" applyBorder="1" applyAlignment="1">
      <alignment horizontal="center"/>
    </xf>
    <xf numFmtId="0" fontId="1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8" fillId="0" borderId="1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8" fillId="0" borderId="4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top"/>
    </xf>
    <xf numFmtId="0" fontId="8" fillId="0" borderId="0" xfId="0" applyFont="1" applyAlignment="1">
      <alignment horizontal="left" vertical="top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42"/>
  <sheetViews>
    <sheetView tabSelected="1" topLeftCell="A28" zoomScale="115" zoomScaleNormal="115" zoomScaleSheetLayoutView="100" workbookViewId="0">
      <selection activeCell="AF42" sqref="AF42"/>
    </sheetView>
  </sheetViews>
  <sheetFormatPr defaultRowHeight="16.5" x14ac:dyDescent="0.3"/>
  <cols>
    <col min="1" max="1" width="8.140625" style="1" bestFit="1" customWidth="1"/>
    <col min="2" max="2" width="6.85546875" style="1" bestFit="1" customWidth="1"/>
    <col min="3" max="3" width="6.42578125" style="1" bestFit="1" customWidth="1"/>
    <col min="4" max="4" width="6.7109375" style="1" bestFit="1" customWidth="1"/>
    <col min="5" max="5" width="10.28515625" style="1" customWidth="1"/>
    <col min="6" max="6" width="11.28515625" style="1" bestFit="1" customWidth="1"/>
    <col min="7" max="7" width="9.85546875" style="1" bestFit="1" customWidth="1"/>
    <col min="8" max="8" width="11" style="1" bestFit="1" customWidth="1"/>
    <col min="9" max="9" width="11.85546875" style="1" bestFit="1" customWidth="1"/>
    <col min="10" max="10" width="16.7109375" style="8" bestFit="1" customWidth="1"/>
    <col min="11" max="11" width="9.85546875" style="8" customWidth="1"/>
    <col min="12" max="12" width="11" style="1" customWidth="1"/>
    <col min="13" max="13" width="9.140625" style="1" customWidth="1"/>
    <col min="14" max="14" width="9" style="1" bestFit="1" customWidth="1"/>
    <col min="15" max="15" width="6.28515625" style="1" bestFit="1" customWidth="1"/>
    <col min="16" max="16" width="9" style="1" hidden="1" customWidth="1"/>
    <col min="17" max="23" width="0" style="1" hidden="1" customWidth="1"/>
    <col min="24" max="24" width="10.28515625" style="1" hidden="1" customWidth="1"/>
    <col min="25" max="25" width="14.7109375" style="1" hidden="1" customWidth="1"/>
    <col min="26" max="26" width="14.42578125" style="1" hidden="1" customWidth="1"/>
    <col min="27" max="30" width="0" style="1" hidden="1" customWidth="1"/>
    <col min="31" max="16384" width="9.140625" style="1"/>
  </cols>
  <sheetData>
    <row r="1" spans="1:30" s="3" customFormat="1" ht="21" x14ac:dyDescent="0.4">
      <c r="A1" s="39" t="s">
        <v>24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6"/>
      <c r="O1" s="6"/>
      <c r="P1" s="5" t="s">
        <v>25</v>
      </c>
    </row>
    <row r="2" spans="1:30" ht="17.25" x14ac:dyDescent="0.35">
      <c r="A2" s="2"/>
      <c r="B2" s="2"/>
      <c r="C2" s="2"/>
      <c r="D2" s="2"/>
      <c r="E2" s="2"/>
      <c r="F2" s="2"/>
      <c r="G2" s="2"/>
      <c r="H2" s="2"/>
      <c r="I2" s="2"/>
      <c r="J2" s="7"/>
      <c r="K2" s="7"/>
      <c r="L2" s="2"/>
      <c r="M2" s="2"/>
      <c r="N2" s="2"/>
      <c r="O2" s="2"/>
      <c r="P2" s="2"/>
    </row>
    <row r="3" spans="1:30" ht="51.75" customHeight="1" x14ac:dyDescent="0.3">
      <c r="A3" s="41" t="s">
        <v>37</v>
      </c>
      <c r="B3" s="41"/>
      <c r="C3" s="42" t="s">
        <v>46</v>
      </c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</row>
    <row r="4" spans="1:30" x14ac:dyDescent="0.3">
      <c r="A4" s="43" t="s">
        <v>23</v>
      </c>
      <c r="B4" s="43" t="s">
        <v>0</v>
      </c>
      <c r="C4" s="43" t="s">
        <v>1</v>
      </c>
      <c r="D4" s="43" t="s">
        <v>2</v>
      </c>
      <c r="E4" s="44" t="s">
        <v>3</v>
      </c>
      <c r="F4" s="10" t="s">
        <v>4</v>
      </c>
      <c r="G4" s="10" t="s">
        <v>5</v>
      </c>
      <c r="H4" s="10" t="s">
        <v>6</v>
      </c>
      <c r="I4" s="10" t="s">
        <v>7</v>
      </c>
      <c r="J4" s="30" t="s">
        <v>8</v>
      </c>
      <c r="K4" s="30" t="s">
        <v>9</v>
      </c>
      <c r="L4" s="10" t="s">
        <v>34</v>
      </c>
      <c r="M4" s="10" t="s">
        <v>10</v>
      </c>
      <c r="N4" s="40" t="s">
        <v>11</v>
      </c>
      <c r="O4" s="40"/>
      <c r="P4" s="11" t="s">
        <v>38</v>
      </c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</row>
    <row r="5" spans="1:30" ht="57" customHeight="1" x14ac:dyDescent="0.3">
      <c r="A5" s="43"/>
      <c r="B5" s="43"/>
      <c r="C5" s="43"/>
      <c r="D5" s="43"/>
      <c r="E5" s="44"/>
      <c r="F5" s="10" t="s">
        <v>12</v>
      </c>
      <c r="G5" s="10" t="s">
        <v>13</v>
      </c>
      <c r="H5" s="10" t="s">
        <v>14</v>
      </c>
      <c r="I5" s="10" t="s">
        <v>15</v>
      </c>
      <c r="J5" s="30" t="s">
        <v>16</v>
      </c>
      <c r="K5" s="30" t="s">
        <v>17</v>
      </c>
      <c r="L5" s="10" t="s">
        <v>35</v>
      </c>
      <c r="M5" s="12" t="s">
        <v>18</v>
      </c>
      <c r="N5" s="44" t="s">
        <v>19</v>
      </c>
      <c r="O5" s="44"/>
      <c r="P5" s="10" t="s">
        <v>36</v>
      </c>
      <c r="Q5" s="13"/>
      <c r="R5" s="13"/>
      <c r="S5" s="13"/>
      <c r="T5" s="14"/>
      <c r="U5" s="13"/>
      <c r="V5" s="13"/>
      <c r="W5" s="13"/>
      <c r="X5" s="13"/>
      <c r="Y5" s="13"/>
      <c r="Z5" s="37" t="s">
        <v>51</v>
      </c>
      <c r="AA5" s="37"/>
      <c r="AB5" s="37"/>
      <c r="AC5" s="37"/>
    </row>
    <row r="6" spans="1:30" ht="34.5" customHeight="1" x14ac:dyDescent="0.3">
      <c r="A6" s="43"/>
      <c r="B6" s="43"/>
      <c r="C6" s="43"/>
      <c r="D6" s="43"/>
      <c r="E6" s="44"/>
      <c r="F6" s="10" t="s">
        <v>20</v>
      </c>
      <c r="G6" s="10" t="s">
        <v>20</v>
      </c>
      <c r="H6" s="10" t="s">
        <v>20</v>
      </c>
      <c r="I6" s="10" t="s">
        <v>20</v>
      </c>
      <c r="J6" s="30" t="s">
        <v>20</v>
      </c>
      <c r="K6" s="30" t="s">
        <v>20</v>
      </c>
      <c r="L6" s="10" t="s">
        <v>20</v>
      </c>
      <c r="M6" s="12" t="s">
        <v>20</v>
      </c>
      <c r="N6" s="15" t="s">
        <v>21</v>
      </c>
      <c r="O6" s="15" t="s">
        <v>22</v>
      </c>
      <c r="P6" s="15" t="s">
        <v>21</v>
      </c>
      <c r="Q6" s="13" t="s">
        <v>39</v>
      </c>
      <c r="R6" s="13"/>
      <c r="S6" s="13"/>
      <c r="T6" s="13"/>
      <c r="U6" s="13"/>
      <c r="V6" s="13"/>
      <c r="W6" s="13"/>
      <c r="X6" s="13" t="s">
        <v>47</v>
      </c>
      <c r="Y6" s="13" t="s">
        <v>40</v>
      </c>
      <c r="Z6" s="16" t="s">
        <v>48</v>
      </c>
      <c r="AA6" s="16" t="s">
        <v>49</v>
      </c>
      <c r="AB6" s="13"/>
      <c r="AC6" s="13" t="s">
        <v>50</v>
      </c>
    </row>
    <row r="7" spans="1:30" x14ac:dyDescent="0.3">
      <c r="A7" s="17">
        <v>1</v>
      </c>
      <c r="B7" s="17">
        <v>1</v>
      </c>
      <c r="C7" s="17">
        <v>1</v>
      </c>
      <c r="D7" s="18" t="s">
        <v>32</v>
      </c>
      <c r="E7" s="17" t="s">
        <v>26</v>
      </c>
      <c r="F7" s="19">
        <v>68.75</v>
      </c>
      <c r="G7" s="20">
        <v>2.98</v>
      </c>
      <c r="H7" s="20">
        <v>2.98</v>
      </c>
      <c r="I7" s="20">
        <f>+J7-F7-G7-H7</f>
        <v>8.68</v>
      </c>
      <c r="J7" s="31">
        <v>83.39</v>
      </c>
      <c r="K7" s="32">
        <v>26.523319373992219</v>
      </c>
      <c r="L7" s="20">
        <f>+J7+K7</f>
        <v>109.91331937399222</v>
      </c>
      <c r="M7" s="21">
        <f>0.451422744949255*J7</f>
        <v>37.644142701318373</v>
      </c>
      <c r="N7" s="17">
        <v>1</v>
      </c>
      <c r="O7" s="17" t="s">
        <v>44</v>
      </c>
      <c r="P7" s="17" t="s">
        <v>44</v>
      </c>
      <c r="Q7" s="19">
        <v>83.39</v>
      </c>
      <c r="R7" s="13"/>
      <c r="S7" s="13"/>
      <c r="T7" s="13">
        <v>951.87</v>
      </c>
      <c r="U7" s="13"/>
      <c r="V7" s="13"/>
      <c r="W7" s="13"/>
      <c r="X7" s="13">
        <v>2108.6</v>
      </c>
      <c r="Y7" s="13">
        <v>670.66879999999992</v>
      </c>
      <c r="Z7" s="28">
        <f>J7/X7*Y7</f>
        <v>26.523319373992219</v>
      </c>
      <c r="AA7" s="28">
        <f>Z7+J7</f>
        <v>109.91331937399222</v>
      </c>
      <c r="AB7" s="15">
        <v>2779.2688000000003</v>
      </c>
      <c r="AC7" s="15">
        <f>T7/AA37*AA7</f>
        <v>37.644142701318408</v>
      </c>
      <c r="AD7" s="4"/>
    </row>
    <row r="8" spans="1:30" x14ac:dyDescent="0.3">
      <c r="A8" s="17">
        <v>2</v>
      </c>
      <c r="B8" s="17">
        <v>1</v>
      </c>
      <c r="C8" s="17">
        <v>1</v>
      </c>
      <c r="D8" s="18" t="s">
        <v>33</v>
      </c>
      <c r="E8" s="17" t="s">
        <v>27</v>
      </c>
      <c r="F8" s="19">
        <v>39.01</v>
      </c>
      <c r="G8" s="20">
        <v>3.45</v>
      </c>
      <c r="H8" s="20">
        <v>0</v>
      </c>
      <c r="I8" s="20">
        <f t="shared" ref="I8:I35" si="0">+J8-F8-G8-H8</f>
        <v>6.6000000000000041</v>
      </c>
      <c r="J8" s="31">
        <v>49.06</v>
      </c>
      <c r="K8" s="32">
        <v>15.604197727402068</v>
      </c>
      <c r="L8" s="20">
        <f t="shared" ref="L8:L36" si="1">+J8+K8</f>
        <v>64.664197727402069</v>
      </c>
      <c r="M8" s="21">
        <f t="shared" ref="M8:M36" si="2">0.451422744949255*J8</f>
        <v>22.146799867210451</v>
      </c>
      <c r="N8" s="17" t="s">
        <v>44</v>
      </c>
      <c r="O8" s="17" t="s">
        <v>44</v>
      </c>
      <c r="P8" s="17">
        <v>1</v>
      </c>
      <c r="Q8" s="19">
        <v>49.06</v>
      </c>
      <c r="R8" s="13"/>
      <c r="S8" s="13"/>
      <c r="T8" s="13">
        <v>951.87</v>
      </c>
      <c r="U8" s="13"/>
      <c r="V8" s="13"/>
      <c r="W8" s="13"/>
      <c r="X8" s="13">
        <v>2108.6</v>
      </c>
      <c r="Y8" s="13">
        <v>670.66879999999992</v>
      </c>
      <c r="Z8" s="28">
        <f t="shared" ref="Z8:Z36" si="3">J8/X8*Y8</f>
        <v>15.604197727402068</v>
      </c>
      <c r="AA8" s="28">
        <f t="shared" ref="AA8:AA36" si="4">Z8+J8</f>
        <v>64.664197727402069</v>
      </c>
      <c r="AB8" s="15">
        <v>2779.2688000000003</v>
      </c>
      <c r="AC8" s="15">
        <f>T8/AB8*AA8</f>
        <v>22.146799867210468</v>
      </c>
      <c r="AD8" s="4"/>
    </row>
    <row r="9" spans="1:30" x14ac:dyDescent="0.3">
      <c r="A9" s="17">
        <v>3</v>
      </c>
      <c r="B9" s="17">
        <v>1</v>
      </c>
      <c r="C9" s="17">
        <v>1</v>
      </c>
      <c r="D9" s="18" t="s">
        <v>32</v>
      </c>
      <c r="E9" s="17" t="s">
        <v>28</v>
      </c>
      <c r="F9" s="19">
        <v>66.47</v>
      </c>
      <c r="G9" s="20">
        <v>2.98</v>
      </c>
      <c r="H9" s="20">
        <v>2.98</v>
      </c>
      <c r="I9" s="20">
        <f t="shared" si="0"/>
        <v>9.8399999999999963</v>
      </c>
      <c r="J9" s="31">
        <v>82.27</v>
      </c>
      <c r="K9" s="32">
        <v>26.167088198804894</v>
      </c>
      <c r="L9" s="20">
        <f t="shared" si="1"/>
        <v>108.43708819880489</v>
      </c>
      <c r="M9" s="21">
        <f t="shared" si="2"/>
        <v>37.138549226975208</v>
      </c>
      <c r="N9" s="17">
        <v>1</v>
      </c>
      <c r="O9" s="17" t="s">
        <v>44</v>
      </c>
      <c r="P9" s="17" t="s">
        <v>44</v>
      </c>
      <c r="Q9" s="19">
        <v>82.27</v>
      </c>
      <c r="R9" s="13"/>
      <c r="S9" s="13"/>
      <c r="T9" s="13">
        <v>951.87</v>
      </c>
      <c r="U9" s="13"/>
      <c r="V9" s="13"/>
      <c r="W9" s="13"/>
      <c r="X9" s="13">
        <v>2108.6</v>
      </c>
      <c r="Y9" s="13">
        <v>670.66879999999992</v>
      </c>
      <c r="Z9" s="28">
        <f t="shared" si="3"/>
        <v>26.167088198804894</v>
      </c>
      <c r="AA9" s="28">
        <f t="shared" si="4"/>
        <v>108.43708819880489</v>
      </c>
      <c r="AB9" s="15">
        <v>2779.2688000000003</v>
      </c>
      <c r="AC9" s="15">
        <f t="shared" ref="AC9:AC36" si="5">T9/AB9*AA9</f>
        <v>37.138549226975236</v>
      </c>
      <c r="AD9" s="4"/>
    </row>
    <row r="10" spans="1:30" x14ac:dyDescent="0.3">
      <c r="A10" s="17">
        <v>4</v>
      </c>
      <c r="B10" s="17">
        <v>1</v>
      </c>
      <c r="C10" s="17">
        <v>1</v>
      </c>
      <c r="D10" s="18" t="s">
        <v>32</v>
      </c>
      <c r="E10" s="17" t="s">
        <v>29</v>
      </c>
      <c r="F10" s="19">
        <v>64.56</v>
      </c>
      <c r="G10" s="20">
        <v>2.42</v>
      </c>
      <c r="H10" s="20">
        <v>2.98</v>
      </c>
      <c r="I10" s="20">
        <f t="shared" si="0"/>
        <v>8.0800000000000036</v>
      </c>
      <c r="J10" s="31">
        <v>78.040000000000006</v>
      </c>
      <c r="K10" s="32">
        <v>24.821679385374186</v>
      </c>
      <c r="L10" s="20">
        <f t="shared" si="1"/>
        <v>102.86167938537419</v>
      </c>
      <c r="M10" s="21">
        <f t="shared" si="2"/>
        <v>35.229031015839865</v>
      </c>
      <c r="N10" s="17">
        <v>1</v>
      </c>
      <c r="O10" s="17" t="s">
        <v>44</v>
      </c>
      <c r="P10" s="17" t="s">
        <v>44</v>
      </c>
      <c r="Q10" s="19">
        <v>78.040000000000006</v>
      </c>
      <c r="R10" s="13"/>
      <c r="S10" s="13"/>
      <c r="T10" s="13">
        <v>951.87</v>
      </c>
      <c r="U10" s="13"/>
      <c r="V10" s="13"/>
      <c r="W10" s="13"/>
      <c r="X10" s="13">
        <v>2108.6</v>
      </c>
      <c r="Y10" s="13">
        <v>670.66879999999992</v>
      </c>
      <c r="Z10" s="28">
        <f t="shared" si="3"/>
        <v>24.821679385374186</v>
      </c>
      <c r="AA10" s="28">
        <f t="shared" si="4"/>
        <v>102.86167938537419</v>
      </c>
      <c r="AB10" s="15">
        <v>2779.2688000000003</v>
      </c>
      <c r="AC10" s="15">
        <f t="shared" si="5"/>
        <v>35.229031015839894</v>
      </c>
      <c r="AD10" s="4"/>
    </row>
    <row r="11" spans="1:30" x14ac:dyDescent="0.3">
      <c r="A11" s="17">
        <v>5</v>
      </c>
      <c r="B11" s="17">
        <v>1</v>
      </c>
      <c r="C11" s="17">
        <v>1</v>
      </c>
      <c r="D11" s="18" t="s">
        <v>33</v>
      </c>
      <c r="E11" s="17" t="s">
        <v>30</v>
      </c>
      <c r="F11" s="19">
        <v>39.200000000000003</v>
      </c>
      <c r="G11" s="20">
        <v>4.97</v>
      </c>
      <c r="H11" s="20">
        <v>0</v>
      </c>
      <c r="I11" s="20">
        <f t="shared" si="0"/>
        <v>5.729999999999996</v>
      </c>
      <c r="J11" s="31">
        <v>49.9</v>
      </c>
      <c r="K11" s="32">
        <v>15.871371108792562</v>
      </c>
      <c r="L11" s="20">
        <f t="shared" si="1"/>
        <v>65.771371108792565</v>
      </c>
      <c r="M11" s="21">
        <f t="shared" si="2"/>
        <v>22.525994972967823</v>
      </c>
      <c r="N11" s="17" t="s">
        <v>44</v>
      </c>
      <c r="O11" s="17" t="s">
        <v>44</v>
      </c>
      <c r="P11" s="17">
        <v>1</v>
      </c>
      <c r="Q11" s="19">
        <v>49.9</v>
      </c>
      <c r="R11" s="13"/>
      <c r="S11" s="13"/>
      <c r="T11" s="13">
        <v>951.87</v>
      </c>
      <c r="U11" s="13"/>
      <c r="V11" s="13"/>
      <c r="W11" s="13"/>
      <c r="X11" s="13">
        <v>2108.6</v>
      </c>
      <c r="Y11" s="13">
        <v>670.66879999999992</v>
      </c>
      <c r="Z11" s="28">
        <f t="shared" si="3"/>
        <v>15.871371108792562</v>
      </c>
      <c r="AA11" s="28">
        <f t="shared" si="4"/>
        <v>65.771371108792565</v>
      </c>
      <c r="AB11" s="15">
        <v>2779.2688000000003</v>
      </c>
      <c r="AC11" s="15">
        <f t="shared" si="5"/>
        <v>22.525994972967844</v>
      </c>
      <c r="AD11" s="4"/>
    </row>
    <row r="12" spans="1:30" x14ac:dyDescent="0.3">
      <c r="A12" s="17">
        <v>6</v>
      </c>
      <c r="B12" s="17">
        <v>1</v>
      </c>
      <c r="C12" s="17">
        <v>1</v>
      </c>
      <c r="D12" s="18" t="s">
        <v>32</v>
      </c>
      <c r="E12" s="17" t="s">
        <v>31</v>
      </c>
      <c r="F12" s="19">
        <v>64.83</v>
      </c>
      <c r="G12" s="20">
        <v>2.93</v>
      </c>
      <c r="H12" s="20">
        <v>3.1</v>
      </c>
      <c r="I12" s="20">
        <f t="shared" si="0"/>
        <v>8.2000000000000046</v>
      </c>
      <c r="J12" s="31">
        <v>79.06</v>
      </c>
      <c r="K12" s="32">
        <v>25.146104205634067</v>
      </c>
      <c r="L12" s="20">
        <f t="shared" si="1"/>
        <v>104.20610420563406</v>
      </c>
      <c r="M12" s="21">
        <f t="shared" si="2"/>
        <v>35.689482215688102</v>
      </c>
      <c r="N12" s="17">
        <v>1</v>
      </c>
      <c r="O12" s="17" t="s">
        <v>44</v>
      </c>
      <c r="P12" s="17" t="s">
        <v>44</v>
      </c>
      <c r="Q12" s="19">
        <v>79.06</v>
      </c>
      <c r="R12" s="13"/>
      <c r="S12" s="13"/>
      <c r="T12" s="13">
        <v>951.87</v>
      </c>
      <c r="U12" s="13"/>
      <c r="V12" s="13"/>
      <c r="W12" s="13"/>
      <c r="X12" s="13">
        <v>2108.6</v>
      </c>
      <c r="Y12" s="13">
        <v>670.66879999999992</v>
      </c>
      <c r="Z12" s="28">
        <f t="shared" si="3"/>
        <v>25.146104205634067</v>
      </c>
      <c r="AA12" s="28">
        <f t="shared" si="4"/>
        <v>104.20610420563406</v>
      </c>
      <c r="AB12" s="15">
        <v>2779.2688000000003</v>
      </c>
      <c r="AC12" s="15">
        <f t="shared" si="5"/>
        <v>35.689482215688123</v>
      </c>
      <c r="AD12" s="4"/>
    </row>
    <row r="13" spans="1:30" x14ac:dyDescent="0.3">
      <c r="A13" s="17">
        <v>7</v>
      </c>
      <c r="B13" s="17">
        <v>1</v>
      </c>
      <c r="C13" s="17">
        <v>2</v>
      </c>
      <c r="D13" s="18" t="s">
        <v>32</v>
      </c>
      <c r="E13" s="17" t="s">
        <v>26</v>
      </c>
      <c r="F13" s="19">
        <v>68.75</v>
      </c>
      <c r="G13" s="20">
        <v>2.98</v>
      </c>
      <c r="H13" s="20">
        <v>2.98</v>
      </c>
      <c r="I13" s="20">
        <f t="shared" si="0"/>
        <v>8.68</v>
      </c>
      <c r="J13" s="31">
        <v>83.39</v>
      </c>
      <c r="K13" s="32">
        <v>26.523319373992219</v>
      </c>
      <c r="L13" s="20">
        <f t="shared" si="1"/>
        <v>109.91331937399222</v>
      </c>
      <c r="M13" s="21">
        <f t="shared" si="2"/>
        <v>37.644142701318373</v>
      </c>
      <c r="N13" s="17">
        <v>1</v>
      </c>
      <c r="O13" s="17" t="s">
        <v>44</v>
      </c>
      <c r="P13" s="17" t="s">
        <v>44</v>
      </c>
      <c r="Q13" s="19">
        <v>83.39</v>
      </c>
      <c r="R13" s="13"/>
      <c r="S13" s="13"/>
      <c r="T13" s="13">
        <v>951.87</v>
      </c>
      <c r="U13" s="13"/>
      <c r="V13" s="13"/>
      <c r="W13" s="13"/>
      <c r="X13" s="13">
        <v>2108.6</v>
      </c>
      <c r="Y13" s="13">
        <v>670.66879999999992</v>
      </c>
      <c r="Z13" s="28">
        <f t="shared" si="3"/>
        <v>26.523319373992219</v>
      </c>
      <c r="AA13" s="28">
        <f t="shared" si="4"/>
        <v>109.91331937399222</v>
      </c>
      <c r="AB13" s="15">
        <v>2779.2688000000003</v>
      </c>
      <c r="AC13" s="15">
        <f t="shared" si="5"/>
        <v>37.644142701318408</v>
      </c>
      <c r="AD13" s="4"/>
    </row>
    <row r="14" spans="1:30" x14ac:dyDescent="0.3">
      <c r="A14" s="17">
        <v>8</v>
      </c>
      <c r="B14" s="17">
        <v>1</v>
      </c>
      <c r="C14" s="17">
        <v>2</v>
      </c>
      <c r="D14" s="18" t="s">
        <v>33</v>
      </c>
      <c r="E14" s="17" t="s">
        <v>27</v>
      </c>
      <c r="F14" s="19">
        <v>39.01</v>
      </c>
      <c r="G14" s="20">
        <v>3.45</v>
      </c>
      <c r="H14" s="20">
        <v>0</v>
      </c>
      <c r="I14" s="20">
        <f t="shared" si="0"/>
        <v>6.6000000000000041</v>
      </c>
      <c r="J14" s="31">
        <v>49.06</v>
      </c>
      <c r="K14" s="32">
        <v>15.604197727402068</v>
      </c>
      <c r="L14" s="20">
        <f t="shared" si="1"/>
        <v>64.664197727402069</v>
      </c>
      <c r="M14" s="21">
        <f t="shared" si="2"/>
        <v>22.146799867210451</v>
      </c>
      <c r="N14" s="17" t="s">
        <v>44</v>
      </c>
      <c r="O14" s="17" t="s">
        <v>44</v>
      </c>
      <c r="P14" s="17">
        <v>1</v>
      </c>
      <c r="Q14" s="19">
        <v>49.06</v>
      </c>
      <c r="R14" s="13"/>
      <c r="S14" s="13"/>
      <c r="T14" s="13">
        <v>951.87</v>
      </c>
      <c r="U14" s="13"/>
      <c r="V14" s="13"/>
      <c r="W14" s="13"/>
      <c r="X14" s="13">
        <v>2108.6</v>
      </c>
      <c r="Y14" s="13">
        <v>670.66879999999992</v>
      </c>
      <c r="Z14" s="28">
        <f t="shared" si="3"/>
        <v>15.604197727402068</v>
      </c>
      <c r="AA14" s="28">
        <f t="shared" si="4"/>
        <v>64.664197727402069</v>
      </c>
      <c r="AB14" s="15">
        <v>2779.2688000000003</v>
      </c>
      <c r="AC14" s="15">
        <f t="shared" si="5"/>
        <v>22.146799867210468</v>
      </c>
      <c r="AD14" s="4"/>
    </row>
    <row r="15" spans="1:30" x14ac:dyDescent="0.3">
      <c r="A15" s="17">
        <v>9</v>
      </c>
      <c r="B15" s="17">
        <v>1</v>
      </c>
      <c r="C15" s="17">
        <v>2</v>
      </c>
      <c r="D15" s="18" t="s">
        <v>32</v>
      </c>
      <c r="E15" s="17" t="s">
        <v>28</v>
      </c>
      <c r="F15" s="19">
        <v>66.47</v>
      </c>
      <c r="G15" s="20">
        <v>2.98</v>
      </c>
      <c r="H15" s="20">
        <v>2.98</v>
      </c>
      <c r="I15" s="20">
        <f t="shared" si="0"/>
        <v>9.8399999999999963</v>
      </c>
      <c r="J15" s="31">
        <v>82.27</v>
      </c>
      <c r="K15" s="32">
        <v>26.167088198804894</v>
      </c>
      <c r="L15" s="20">
        <f t="shared" si="1"/>
        <v>108.43708819880489</v>
      </c>
      <c r="M15" s="21">
        <f t="shared" si="2"/>
        <v>37.138549226975208</v>
      </c>
      <c r="N15" s="17">
        <v>1</v>
      </c>
      <c r="O15" s="17" t="s">
        <v>44</v>
      </c>
      <c r="P15" s="17" t="s">
        <v>44</v>
      </c>
      <c r="Q15" s="19">
        <v>82.27</v>
      </c>
      <c r="R15" s="13"/>
      <c r="S15" s="13"/>
      <c r="T15" s="13">
        <v>951.87</v>
      </c>
      <c r="U15" s="13"/>
      <c r="V15" s="13"/>
      <c r="W15" s="13"/>
      <c r="X15" s="13">
        <v>2108.6</v>
      </c>
      <c r="Y15" s="13">
        <v>670.66879999999992</v>
      </c>
      <c r="Z15" s="28">
        <f t="shared" si="3"/>
        <v>26.167088198804894</v>
      </c>
      <c r="AA15" s="28">
        <f t="shared" si="4"/>
        <v>108.43708819880489</v>
      </c>
      <c r="AB15" s="15">
        <v>2779.2688000000003</v>
      </c>
      <c r="AC15" s="15">
        <f t="shared" si="5"/>
        <v>37.138549226975236</v>
      </c>
      <c r="AD15" s="4"/>
    </row>
    <row r="16" spans="1:30" x14ac:dyDescent="0.3">
      <c r="A16" s="17">
        <v>10</v>
      </c>
      <c r="B16" s="17">
        <v>1</v>
      </c>
      <c r="C16" s="17">
        <v>2</v>
      </c>
      <c r="D16" s="18" t="s">
        <v>32</v>
      </c>
      <c r="E16" s="17" t="s">
        <v>29</v>
      </c>
      <c r="F16" s="19">
        <v>64.56</v>
      </c>
      <c r="G16" s="20">
        <v>2.42</v>
      </c>
      <c r="H16" s="20">
        <v>2.98</v>
      </c>
      <c r="I16" s="20">
        <f t="shared" si="0"/>
        <v>8.0800000000000036</v>
      </c>
      <c r="J16" s="31">
        <v>78.040000000000006</v>
      </c>
      <c r="K16" s="32">
        <v>24.821679385374186</v>
      </c>
      <c r="L16" s="20">
        <f t="shared" si="1"/>
        <v>102.86167938537419</v>
      </c>
      <c r="M16" s="21">
        <f t="shared" si="2"/>
        <v>35.229031015839865</v>
      </c>
      <c r="N16" s="17">
        <v>1</v>
      </c>
      <c r="O16" s="17" t="s">
        <v>44</v>
      </c>
      <c r="P16" s="17" t="s">
        <v>44</v>
      </c>
      <c r="Q16" s="19">
        <v>78.040000000000006</v>
      </c>
      <c r="R16" s="13"/>
      <c r="S16" s="13"/>
      <c r="T16" s="13">
        <v>951.87</v>
      </c>
      <c r="U16" s="13"/>
      <c r="V16" s="13"/>
      <c r="W16" s="13"/>
      <c r="X16" s="13">
        <v>2108.6</v>
      </c>
      <c r="Y16" s="13">
        <v>670.66879999999992</v>
      </c>
      <c r="Z16" s="28">
        <f t="shared" si="3"/>
        <v>24.821679385374186</v>
      </c>
      <c r="AA16" s="28">
        <f t="shared" si="4"/>
        <v>102.86167938537419</v>
      </c>
      <c r="AB16" s="15">
        <v>2779.2688000000003</v>
      </c>
      <c r="AC16" s="15">
        <f t="shared" si="5"/>
        <v>35.229031015839894</v>
      </c>
      <c r="AD16" s="4"/>
    </row>
    <row r="17" spans="1:30" x14ac:dyDescent="0.3">
      <c r="A17" s="17">
        <v>11</v>
      </c>
      <c r="B17" s="17">
        <v>1</v>
      </c>
      <c r="C17" s="17">
        <v>2</v>
      </c>
      <c r="D17" s="18" t="s">
        <v>33</v>
      </c>
      <c r="E17" s="17" t="s">
        <v>30</v>
      </c>
      <c r="F17" s="19">
        <v>39.200000000000003</v>
      </c>
      <c r="G17" s="20">
        <v>4.97</v>
      </c>
      <c r="H17" s="20">
        <v>0</v>
      </c>
      <c r="I17" s="20">
        <f t="shared" si="0"/>
        <v>5.729999999999996</v>
      </c>
      <c r="J17" s="31">
        <v>49.9</v>
      </c>
      <c r="K17" s="32">
        <v>15.871371108792562</v>
      </c>
      <c r="L17" s="20">
        <f t="shared" si="1"/>
        <v>65.771371108792565</v>
      </c>
      <c r="M17" s="21">
        <f t="shared" si="2"/>
        <v>22.525994972967823</v>
      </c>
      <c r="N17" s="17" t="s">
        <v>44</v>
      </c>
      <c r="O17" s="17" t="s">
        <v>44</v>
      </c>
      <c r="P17" s="17">
        <v>1</v>
      </c>
      <c r="Q17" s="19">
        <v>49.9</v>
      </c>
      <c r="R17" s="13"/>
      <c r="S17" s="13"/>
      <c r="T17" s="13">
        <v>951.87</v>
      </c>
      <c r="U17" s="13"/>
      <c r="V17" s="13"/>
      <c r="W17" s="13"/>
      <c r="X17" s="13">
        <v>2108.6</v>
      </c>
      <c r="Y17" s="13">
        <v>670.66879999999992</v>
      </c>
      <c r="Z17" s="28">
        <f t="shared" si="3"/>
        <v>15.871371108792562</v>
      </c>
      <c r="AA17" s="28">
        <f t="shared" si="4"/>
        <v>65.771371108792565</v>
      </c>
      <c r="AB17" s="15">
        <v>2779.2688000000003</v>
      </c>
      <c r="AC17" s="15">
        <f t="shared" si="5"/>
        <v>22.525994972967844</v>
      </c>
      <c r="AD17" s="4"/>
    </row>
    <row r="18" spans="1:30" x14ac:dyDescent="0.3">
      <c r="A18" s="17">
        <v>12</v>
      </c>
      <c r="B18" s="17">
        <v>1</v>
      </c>
      <c r="C18" s="17">
        <v>2</v>
      </c>
      <c r="D18" s="18" t="s">
        <v>32</v>
      </c>
      <c r="E18" s="17" t="s">
        <v>31</v>
      </c>
      <c r="F18" s="19">
        <v>64.83</v>
      </c>
      <c r="G18" s="20">
        <v>2.93</v>
      </c>
      <c r="H18" s="20">
        <v>3.1</v>
      </c>
      <c r="I18" s="20">
        <f t="shared" si="0"/>
        <v>8.2000000000000046</v>
      </c>
      <c r="J18" s="31">
        <v>79.06</v>
      </c>
      <c r="K18" s="32">
        <v>25.146104205634067</v>
      </c>
      <c r="L18" s="20">
        <f t="shared" si="1"/>
        <v>104.20610420563406</v>
      </c>
      <c r="M18" s="21">
        <f t="shared" si="2"/>
        <v>35.689482215688102</v>
      </c>
      <c r="N18" s="17">
        <v>1</v>
      </c>
      <c r="O18" s="17" t="s">
        <v>44</v>
      </c>
      <c r="P18" s="17" t="s">
        <v>44</v>
      </c>
      <c r="Q18" s="19">
        <v>79.06</v>
      </c>
      <c r="R18" s="13"/>
      <c r="S18" s="13"/>
      <c r="T18" s="13">
        <v>951.87</v>
      </c>
      <c r="U18" s="13"/>
      <c r="V18" s="13"/>
      <c r="W18" s="13"/>
      <c r="X18" s="13">
        <v>2108.6</v>
      </c>
      <c r="Y18" s="13">
        <v>670.66879999999992</v>
      </c>
      <c r="Z18" s="28">
        <f t="shared" si="3"/>
        <v>25.146104205634067</v>
      </c>
      <c r="AA18" s="28">
        <f t="shared" si="4"/>
        <v>104.20610420563406</v>
      </c>
      <c r="AB18" s="15">
        <v>2779.2688000000003</v>
      </c>
      <c r="AC18" s="15">
        <f t="shared" si="5"/>
        <v>35.689482215688123</v>
      </c>
      <c r="AD18" s="4"/>
    </row>
    <row r="19" spans="1:30" x14ac:dyDescent="0.3">
      <c r="A19" s="17">
        <v>13</v>
      </c>
      <c r="B19" s="17">
        <v>1</v>
      </c>
      <c r="C19" s="17">
        <v>3</v>
      </c>
      <c r="D19" s="18" t="s">
        <v>32</v>
      </c>
      <c r="E19" s="17" t="s">
        <v>26</v>
      </c>
      <c r="F19" s="19">
        <v>68.75</v>
      </c>
      <c r="G19" s="20">
        <v>2.98</v>
      </c>
      <c r="H19" s="20">
        <v>2.98</v>
      </c>
      <c r="I19" s="20">
        <f t="shared" si="0"/>
        <v>8.68</v>
      </c>
      <c r="J19" s="31">
        <v>83.39</v>
      </c>
      <c r="K19" s="32">
        <v>26.523319373992219</v>
      </c>
      <c r="L19" s="20">
        <f t="shared" si="1"/>
        <v>109.91331937399222</v>
      </c>
      <c r="M19" s="21">
        <f t="shared" si="2"/>
        <v>37.644142701318373</v>
      </c>
      <c r="N19" s="17">
        <v>1</v>
      </c>
      <c r="O19" s="17" t="s">
        <v>44</v>
      </c>
      <c r="P19" s="17" t="s">
        <v>44</v>
      </c>
      <c r="Q19" s="19">
        <v>83.39</v>
      </c>
      <c r="R19" s="13"/>
      <c r="S19" s="13"/>
      <c r="T19" s="13">
        <v>951.87</v>
      </c>
      <c r="U19" s="13"/>
      <c r="V19" s="13"/>
      <c r="W19" s="13"/>
      <c r="X19" s="13">
        <v>2108.6</v>
      </c>
      <c r="Y19" s="13">
        <v>670.66879999999992</v>
      </c>
      <c r="Z19" s="28">
        <f t="shared" si="3"/>
        <v>26.523319373992219</v>
      </c>
      <c r="AA19" s="28">
        <f t="shared" si="4"/>
        <v>109.91331937399222</v>
      </c>
      <c r="AB19" s="15">
        <v>2779.2688000000003</v>
      </c>
      <c r="AC19" s="15">
        <f t="shared" si="5"/>
        <v>37.644142701318408</v>
      </c>
      <c r="AD19" s="4"/>
    </row>
    <row r="20" spans="1:30" x14ac:dyDescent="0.3">
      <c r="A20" s="17">
        <v>14</v>
      </c>
      <c r="B20" s="17">
        <v>1</v>
      </c>
      <c r="C20" s="17">
        <v>3</v>
      </c>
      <c r="D20" s="18" t="s">
        <v>33</v>
      </c>
      <c r="E20" s="17" t="s">
        <v>27</v>
      </c>
      <c r="F20" s="19">
        <v>39.01</v>
      </c>
      <c r="G20" s="20">
        <v>3.45</v>
      </c>
      <c r="H20" s="20">
        <v>0</v>
      </c>
      <c r="I20" s="20">
        <f t="shared" si="0"/>
        <v>6.6000000000000041</v>
      </c>
      <c r="J20" s="31">
        <v>49.06</v>
      </c>
      <c r="K20" s="32">
        <v>15.604197727402068</v>
      </c>
      <c r="L20" s="20">
        <f t="shared" si="1"/>
        <v>64.664197727402069</v>
      </c>
      <c r="M20" s="21">
        <f t="shared" si="2"/>
        <v>22.146799867210451</v>
      </c>
      <c r="N20" s="17" t="s">
        <v>44</v>
      </c>
      <c r="O20" s="17" t="s">
        <v>44</v>
      </c>
      <c r="P20" s="17">
        <v>1</v>
      </c>
      <c r="Q20" s="19">
        <v>49.06</v>
      </c>
      <c r="R20" s="13"/>
      <c r="S20" s="13"/>
      <c r="T20" s="13">
        <v>951.87</v>
      </c>
      <c r="U20" s="13"/>
      <c r="V20" s="13"/>
      <c r="W20" s="13"/>
      <c r="X20" s="13">
        <v>2108.6</v>
      </c>
      <c r="Y20" s="13">
        <v>670.66879999999992</v>
      </c>
      <c r="Z20" s="28">
        <f t="shared" si="3"/>
        <v>15.604197727402068</v>
      </c>
      <c r="AA20" s="28">
        <f t="shared" si="4"/>
        <v>64.664197727402069</v>
      </c>
      <c r="AB20" s="15">
        <v>2779.2688000000003</v>
      </c>
      <c r="AC20" s="15">
        <f t="shared" si="5"/>
        <v>22.146799867210468</v>
      </c>
      <c r="AD20" s="4"/>
    </row>
    <row r="21" spans="1:30" x14ac:dyDescent="0.3">
      <c r="A21" s="17">
        <v>15</v>
      </c>
      <c r="B21" s="17">
        <v>1</v>
      </c>
      <c r="C21" s="17">
        <v>3</v>
      </c>
      <c r="D21" s="18" t="s">
        <v>32</v>
      </c>
      <c r="E21" s="17" t="s">
        <v>28</v>
      </c>
      <c r="F21" s="19">
        <v>66.47</v>
      </c>
      <c r="G21" s="20">
        <v>2.98</v>
      </c>
      <c r="H21" s="20">
        <v>2.98</v>
      </c>
      <c r="I21" s="20">
        <f t="shared" si="0"/>
        <v>9.8399999999999963</v>
      </c>
      <c r="J21" s="31">
        <v>82.27</v>
      </c>
      <c r="K21" s="32">
        <v>26.167088198804894</v>
      </c>
      <c r="L21" s="20">
        <f t="shared" si="1"/>
        <v>108.43708819880489</v>
      </c>
      <c r="M21" s="21">
        <f t="shared" si="2"/>
        <v>37.138549226975208</v>
      </c>
      <c r="N21" s="17">
        <v>1</v>
      </c>
      <c r="O21" s="17" t="s">
        <v>44</v>
      </c>
      <c r="P21" s="17" t="s">
        <v>44</v>
      </c>
      <c r="Q21" s="19">
        <v>82.27</v>
      </c>
      <c r="R21" s="13"/>
      <c r="S21" s="13"/>
      <c r="T21" s="13">
        <v>951.87</v>
      </c>
      <c r="U21" s="13"/>
      <c r="V21" s="13"/>
      <c r="W21" s="13"/>
      <c r="X21" s="13">
        <v>2108.6</v>
      </c>
      <c r="Y21" s="13">
        <v>670.66879999999992</v>
      </c>
      <c r="Z21" s="28">
        <f t="shared" si="3"/>
        <v>26.167088198804894</v>
      </c>
      <c r="AA21" s="28">
        <f t="shared" si="4"/>
        <v>108.43708819880489</v>
      </c>
      <c r="AB21" s="15">
        <v>2779.2688000000003</v>
      </c>
      <c r="AC21" s="15">
        <f t="shared" si="5"/>
        <v>37.138549226975236</v>
      </c>
      <c r="AD21" s="4"/>
    </row>
    <row r="22" spans="1:30" x14ac:dyDescent="0.3">
      <c r="A22" s="17">
        <v>16</v>
      </c>
      <c r="B22" s="17">
        <v>1</v>
      </c>
      <c r="C22" s="17">
        <v>3</v>
      </c>
      <c r="D22" s="18" t="s">
        <v>32</v>
      </c>
      <c r="E22" s="17" t="s">
        <v>29</v>
      </c>
      <c r="F22" s="19">
        <v>64.56</v>
      </c>
      <c r="G22" s="20">
        <v>2.42</v>
      </c>
      <c r="H22" s="20">
        <v>2.98</v>
      </c>
      <c r="I22" s="20">
        <f t="shared" si="0"/>
        <v>8.0800000000000036</v>
      </c>
      <c r="J22" s="31">
        <v>78.040000000000006</v>
      </c>
      <c r="K22" s="32">
        <v>24.821679385374186</v>
      </c>
      <c r="L22" s="20">
        <f t="shared" si="1"/>
        <v>102.86167938537419</v>
      </c>
      <c r="M22" s="21">
        <f t="shared" si="2"/>
        <v>35.229031015839865</v>
      </c>
      <c r="N22" s="17">
        <v>1</v>
      </c>
      <c r="O22" s="17" t="s">
        <v>44</v>
      </c>
      <c r="P22" s="17" t="s">
        <v>44</v>
      </c>
      <c r="Q22" s="19">
        <v>78.040000000000006</v>
      </c>
      <c r="R22" s="13"/>
      <c r="S22" s="13"/>
      <c r="T22" s="13">
        <v>951.87</v>
      </c>
      <c r="U22" s="13"/>
      <c r="V22" s="13"/>
      <c r="W22" s="13"/>
      <c r="X22" s="13">
        <v>2108.6</v>
      </c>
      <c r="Y22" s="13">
        <v>670.66879999999992</v>
      </c>
      <c r="Z22" s="28">
        <f t="shared" si="3"/>
        <v>24.821679385374186</v>
      </c>
      <c r="AA22" s="28">
        <f t="shared" si="4"/>
        <v>102.86167938537419</v>
      </c>
      <c r="AB22" s="15">
        <v>2779.2688000000003</v>
      </c>
      <c r="AC22" s="15">
        <f t="shared" si="5"/>
        <v>35.229031015839894</v>
      </c>
      <c r="AD22" s="4"/>
    </row>
    <row r="23" spans="1:30" x14ac:dyDescent="0.3">
      <c r="A23" s="17">
        <v>17</v>
      </c>
      <c r="B23" s="17">
        <v>1</v>
      </c>
      <c r="C23" s="17">
        <v>3</v>
      </c>
      <c r="D23" s="18" t="s">
        <v>33</v>
      </c>
      <c r="E23" s="17" t="s">
        <v>30</v>
      </c>
      <c r="F23" s="19">
        <v>39.200000000000003</v>
      </c>
      <c r="G23" s="20">
        <v>4.97</v>
      </c>
      <c r="H23" s="20">
        <v>0</v>
      </c>
      <c r="I23" s="20">
        <f t="shared" si="0"/>
        <v>5.729999999999996</v>
      </c>
      <c r="J23" s="31">
        <v>49.9</v>
      </c>
      <c r="K23" s="32">
        <v>15.871371108792562</v>
      </c>
      <c r="L23" s="20">
        <f t="shared" si="1"/>
        <v>65.771371108792565</v>
      </c>
      <c r="M23" s="21">
        <f t="shared" si="2"/>
        <v>22.525994972967823</v>
      </c>
      <c r="N23" s="17" t="s">
        <v>44</v>
      </c>
      <c r="O23" s="17" t="s">
        <v>44</v>
      </c>
      <c r="P23" s="17">
        <v>1</v>
      </c>
      <c r="Q23" s="19">
        <v>49.9</v>
      </c>
      <c r="R23" s="13"/>
      <c r="S23" s="13"/>
      <c r="T23" s="13">
        <v>951.87</v>
      </c>
      <c r="U23" s="13"/>
      <c r="V23" s="13"/>
      <c r="W23" s="13"/>
      <c r="X23" s="13">
        <v>2108.6</v>
      </c>
      <c r="Y23" s="13">
        <v>670.66879999999992</v>
      </c>
      <c r="Z23" s="28">
        <f t="shared" si="3"/>
        <v>15.871371108792562</v>
      </c>
      <c r="AA23" s="28">
        <f t="shared" si="4"/>
        <v>65.771371108792565</v>
      </c>
      <c r="AB23" s="15">
        <v>2779.2688000000003</v>
      </c>
      <c r="AC23" s="15">
        <f t="shared" si="5"/>
        <v>22.525994972967844</v>
      </c>
      <c r="AD23" s="4"/>
    </row>
    <row r="24" spans="1:30" x14ac:dyDescent="0.3">
      <c r="A24" s="17">
        <v>18</v>
      </c>
      <c r="B24" s="17">
        <v>1</v>
      </c>
      <c r="C24" s="17">
        <v>3</v>
      </c>
      <c r="D24" s="18" t="s">
        <v>32</v>
      </c>
      <c r="E24" s="17" t="s">
        <v>31</v>
      </c>
      <c r="F24" s="19">
        <v>64.83</v>
      </c>
      <c r="G24" s="20">
        <v>2.93</v>
      </c>
      <c r="H24" s="20">
        <v>3.1</v>
      </c>
      <c r="I24" s="20">
        <f t="shared" si="0"/>
        <v>8.2000000000000046</v>
      </c>
      <c r="J24" s="31">
        <v>79.06</v>
      </c>
      <c r="K24" s="32">
        <v>25.146104205634067</v>
      </c>
      <c r="L24" s="20">
        <f t="shared" si="1"/>
        <v>104.20610420563406</v>
      </c>
      <c r="M24" s="21">
        <f t="shared" si="2"/>
        <v>35.689482215688102</v>
      </c>
      <c r="N24" s="17">
        <v>1</v>
      </c>
      <c r="O24" s="17" t="s">
        <v>44</v>
      </c>
      <c r="P24" s="17" t="s">
        <v>44</v>
      </c>
      <c r="Q24" s="19">
        <v>79.06</v>
      </c>
      <c r="R24" s="13"/>
      <c r="S24" s="13"/>
      <c r="T24" s="13">
        <v>951.87</v>
      </c>
      <c r="U24" s="13"/>
      <c r="V24" s="13"/>
      <c r="W24" s="13"/>
      <c r="X24" s="13">
        <v>2108.6</v>
      </c>
      <c r="Y24" s="13">
        <v>670.66879999999992</v>
      </c>
      <c r="Z24" s="28">
        <f t="shared" si="3"/>
        <v>25.146104205634067</v>
      </c>
      <c r="AA24" s="28">
        <f t="shared" si="4"/>
        <v>104.20610420563406</v>
      </c>
      <c r="AB24" s="15">
        <v>2779.2688000000003</v>
      </c>
      <c r="AC24" s="15">
        <f t="shared" si="5"/>
        <v>35.689482215688123</v>
      </c>
      <c r="AD24" s="4"/>
    </row>
    <row r="25" spans="1:30" x14ac:dyDescent="0.3">
      <c r="A25" s="17">
        <v>19</v>
      </c>
      <c r="B25" s="17">
        <v>1</v>
      </c>
      <c r="C25" s="17">
        <v>4</v>
      </c>
      <c r="D25" s="18" t="s">
        <v>32</v>
      </c>
      <c r="E25" s="17" t="s">
        <v>26</v>
      </c>
      <c r="F25" s="19">
        <v>68.75</v>
      </c>
      <c r="G25" s="20">
        <v>2.98</v>
      </c>
      <c r="H25" s="20">
        <v>2.98</v>
      </c>
      <c r="I25" s="20">
        <f t="shared" si="0"/>
        <v>8.68</v>
      </c>
      <c r="J25" s="31">
        <v>83.39</v>
      </c>
      <c r="K25" s="32">
        <v>26.523319373992219</v>
      </c>
      <c r="L25" s="20">
        <f t="shared" si="1"/>
        <v>109.91331937399222</v>
      </c>
      <c r="M25" s="21">
        <f t="shared" si="2"/>
        <v>37.644142701318373</v>
      </c>
      <c r="N25" s="17">
        <v>1</v>
      </c>
      <c r="O25" s="17" t="s">
        <v>44</v>
      </c>
      <c r="P25" s="17" t="s">
        <v>44</v>
      </c>
      <c r="Q25" s="19">
        <v>83.39</v>
      </c>
      <c r="R25" s="13"/>
      <c r="S25" s="13"/>
      <c r="T25" s="13">
        <v>951.87</v>
      </c>
      <c r="U25" s="13"/>
      <c r="V25" s="13"/>
      <c r="W25" s="13"/>
      <c r="X25" s="13">
        <v>2108.6</v>
      </c>
      <c r="Y25" s="13">
        <v>670.66879999999992</v>
      </c>
      <c r="Z25" s="28">
        <f t="shared" si="3"/>
        <v>26.523319373992219</v>
      </c>
      <c r="AA25" s="28">
        <f t="shared" si="4"/>
        <v>109.91331937399222</v>
      </c>
      <c r="AB25" s="15">
        <v>2779.2688000000003</v>
      </c>
      <c r="AC25" s="15">
        <f t="shared" si="5"/>
        <v>37.644142701318408</v>
      </c>
      <c r="AD25" s="4"/>
    </row>
    <row r="26" spans="1:30" x14ac:dyDescent="0.3">
      <c r="A26" s="17">
        <v>20</v>
      </c>
      <c r="B26" s="17">
        <v>1</v>
      </c>
      <c r="C26" s="17">
        <v>4</v>
      </c>
      <c r="D26" s="18" t="s">
        <v>33</v>
      </c>
      <c r="E26" s="17" t="s">
        <v>27</v>
      </c>
      <c r="F26" s="19">
        <v>39.01</v>
      </c>
      <c r="G26" s="20">
        <v>3.45</v>
      </c>
      <c r="H26" s="20">
        <v>0</v>
      </c>
      <c r="I26" s="20">
        <f t="shared" si="0"/>
        <v>6.6000000000000041</v>
      </c>
      <c r="J26" s="31">
        <v>49.06</v>
      </c>
      <c r="K26" s="32">
        <v>15.604197727402068</v>
      </c>
      <c r="L26" s="20">
        <f t="shared" si="1"/>
        <v>64.664197727402069</v>
      </c>
      <c r="M26" s="21">
        <f t="shared" si="2"/>
        <v>22.146799867210451</v>
      </c>
      <c r="N26" s="17" t="s">
        <v>44</v>
      </c>
      <c r="O26" s="17" t="s">
        <v>44</v>
      </c>
      <c r="P26" s="17">
        <v>1</v>
      </c>
      <c r="Q26" s="19">
        <v>49.06</v>
      </c>
      <c r="R26" s="13"/>
      <c r="S26" s="13"/>
      <c r="T26" s="13">
        <v>951.87</v>
      </c>
      <c r="U26" s="13"/>
      <c r="V26" s="13"/>
      <c r="W26" s="13"/>
      <c r="X26" s="13">
        <v>2108.6</v>
      </c>
      <c r="Y26" s="13">
        <v>670.66879999999992</v>
      </c>
      <c r="Z26" s="28">
        <f t="shared" si="3"/>
        <v>15.604197727402068</v>
      </c>
      <c r="AA26" s="28">
        <f t="shared" si="4"/>
        <v>64.664197727402069</v>
      </c>
      <c r="AB26" s="15">
        <v>2779.2688000000003</v>
      </c>
      <c r="AC26" s="15">
        <f t="shared" si="5"/>
        <v>22.146799867210468</v>
      </c>
      <c r="AD26" s="4"/>
    </row>
    <row r="27" spans="1:30" x14ac:dyDescent="0.3">
      <c r="A27" s="17">
        <v>21</v>
      </c>
      <c r="B27" s="17">
        <v>1</v>
      </c>
      <c r="C27" s="17">
        <v>4</v>
      </c>
      <c r="D27" s="18" t="s">
        <v>32</v>
      </c>
      <c r="E27" s="17" t="s">
        <v>28</v>
      </c>
      <c r="F27" s="19">
        <v>66.47</v>
      </c>
      <c r="G27" s="20">
        <v>2.98</v>
      </c>
      <c r="H27" s="20">
        <v>2.98</v>
      </c>
      <c r="I27" s="20">
        <f t="shared" si="0"/>
        <v>9.8399999999999963</v>
      </c>
      <c r="J27" s="31">
        <v>82.27</v>
      </c>
      <c r="K27" s="32">
        <v>26.167088198804894</v>
      </c>
      <c r="L27" s="20">
        <f t="shared" si="1"/>
        <v>108.43708819880489</v>
      </c>
      <c r="M27" s="21">
        <f t="shared" si="2"/>
        <v>37.138549226975208</v>
      </c>
      <c r="N27" s="17">
        <v>1</v>
      </c>
      <c r="O27" s="17" t="s">
        <v>44</v>
      </c>
      <c r="P27" s="17" t="s">
        <v>44</v>
      </c>
      <c r="Q27" s="19">
        <v>82.27</v>
      </c>
      <c r="R27" s="13"/>
      <c r="S27" s="13"/>
      <c r="T27" s="13">
        <v>951.87</v>
      </c>
      <c r="U27" s="13"/>
      <c r="V27" s="13"/>
      <c r="W27" s="13"/>
      <c r="X27" s="13">
        <v>2108.6</v>
      </c>
      <c r="Y27" s="13">
        <v>670.66879999999992</v>
      </c>
      <c r="Z27" s="28">
        <f t="shared" si="3"/>
        <v>26.167088198804894</v>
      </c>
      <c r="AA27" s="28">
        <f t="shared" si="4"/>
        <v>108.43708819880489</v>
      </c>
      <c r="AB27" s="15">
        <v>2779.2688000000003</v>
      </c>
      <c r="AC27" s="15">
        <f t="shared" si="5"/>
        <v>37.138549226975236</v>
      </c>
      <c r="AD27" s="4"/>
    </row>
    <row r="28" spans="1:30" x14ac:dyDescent="0.3">
      <c r="A28" s="17">
        <v>22</v>
      </c>
      <c r="B28" s="17">
        <v>1</v>
      </c>
      <c r="C28" s="17">
        <v>4</v>
      </c>
      <c r="D28" s="18" t="s">
        <v>32</v>
      </c>
      <c r="E28" s="17" t="s">
        <v>29</v>
      </c>
      <c r="F28" s="19">
        <v>64.56</v>
      </c>
      <c r="G28" s="20">
        <v>2.42</v>
      </c>
      <c r="H28" s="20">
        <v>2.98</v>
      </c>
      <c r="I28" s="20">
        <f t="shared" si="0"/>
        <v>8.0800000000000036</v>
      </c>
      <c r="J28" s="31">
        <v>78.040000000000006</v>
      </c>
      <c r="K28" s="32">
        <v>24.821679385374186</v>
      </c>
      <c r="L28" s="20">
        <f t="shared" si="1"/>
        <v>102.86167938537419</v>
      </c>
      <c r="M28" s="21">
        <f t="shared" si="2"/>
        <v>35.229031015839865</v>
      </c>
      <c r="N28" s="17">
        <v>1</v>
      </c>
      <c r="O28" s="17" t="s">
        <v>44</v>
      </c>
      <c r="P28" s="17" t="s">
        <v>44</v>
      </c>
      <c r="Q28" s="19">
        <v>78.040000000000006</v>
      </c>
      <c r="R28" s="13"/>
      <c r="S28" s="13"/>
      <c r="T28" s="13">
        <v>951.87</v>
      </c>
      <c r="U28" s="13"/>
      <c r="V28" s="13"/>
      <c r="W28" s="13"/>
      <c r="X28" s="13">
        <v>2108.6</v>
      </c>
      <c r="Y28" s="13">
        <v>670.66879999999992</v>
      </c>
      <c r="Z28" s="28">
        <f t="shared" si="3"/>
        <v>24.821679385374186</v>
      </c>
      <c r="AA28" s="28">
        <f t="shared" si="4"/>
        <v>102.86167938537419</v>
      </c>
      <c r="AB28" s="15">
        <v>2779.2688000000003</v>
      </c>
      <c r="AC28" s="15">
        <f t="shared" si="5"/>
        <v>35.229031015839894</v>
      </c>
      <c r="AD28" s="4"/>
    </row>
    <row r="29" spans="1:30" x14ac:dyDescent="0.3">
      <c r="A29" s="17">
        <v>23</v>
      </c>
      <c r="B29" s="17">
        <v>1</v>
      </c>
      <c r="C29" s="17">
        <v>4</v>
      </c>
      <c r="D29" s="18" t="s">
        <v>33</v>
      </c>
      <c r="E29" s="17" t="s">
        <v>30</v>
      </c>
      <c r="F29" s="19">
        <v>39.200000000000003</v>
      </c>
      <c r="G29" s="20">
        <v>4.97</v>
      </c>
      <c r="H29" s="20">
        <v>0</v>
      </c>
      <c r="I29" s="20">
        <f t="shared" si="0"/>
        <v>5.729999999999996</v>
      </c>
      <c r="J29" s="31">
        <v>49.9</v>
      </c>
      <c r="K29" s="32">
        <v>15.871371108792562</v>
      </c>
      <c r="L29" s="20">
        <f t="shared" si="1"/>
        <v>65.771371108792565</v>
      </c>
      <c r="M29" s="21">
        <f t="shared" si="2"/>
        <v>22.525994972967823</v>
      </c>
      <c r="N29" s="17" t="s">
        <v>44</v>
      </c>
      <c r="O29" s="17" t="s">
        <v>44</v>
      </c>
      <c r="P29" s="17">
        <v>1</v>
      </c>
      <c r="Q29" s="19">
        <v>49.9</v>
      </c>
      <c r="R29" s="13"/>
      <c r="S29" s="13"/>
      <c r="T29" s="13">
        <v>951.87</v>
      </c>
      <c r="U29" s="13"/>
      <c r="V29" s="13"/>
      <c r="W29" s="13"/>
      <c r="X29" s="13">
        <v>2108.6</v>
      </c>
      <c r="Y29" s="13">
        <v>670.66879999999992</v>
      </c>
      <c r="Z29" s="28">
        <f t="shared" si="3"/>
        <v>15.871371108792562</v>
      </c>
      <c r="AA29" s="28">
        <f t="shared" si="4"/>
        <v>65.771371108792565</v>
      </c>
      <c r="AB29" s="15">
        <v>2779.2688000000003</v>
      </c>
      <c r="AC29" s="15">
        <f t="shared" si="5"/>
        <v>22.525994972967844</v>
      </c>
      <c r="AD29" s="4"/>
    </row>
    <row r="30" spans="1:30" x14ac:dyDescent="0.3">
      <c r="A30" s="17">
        <v>24</v>
      </c>
      <c r="B30" s="17">
        <v>1</v>
      </c>
      <c r="C30" s="17">
        <v>4</v>
      </c>
      <c r="D30" s="18" t="s">
        <v>32</v>
      </c>
      <c r="E30" s="17" t="s">
        <v>31</v>
      </c>
      <c r="F30" s="19">
        <v>64.83</v>
      </c>
      <c r="G30" s="20">
        <v>2.93</v>
      </c>
      <c r="H30" s="20">
        <v>3.1</v>
      </c>
      <c r="I30" s="20">
        <f t="shared" si="0"/>
        <v>8.2000000000000046</v>
      </c>
      <c r="J30" s="31">
        <v>79.06</v>
      </c>
      <c r="K30" s="32">
        <v>25.146104205634067</v>
      </c>
      <c r="L30" s="20">
        <f t="shared" si="1"/>
        <v>104.20610420563406</v>
      </c>
      <c r="M30" s="21">
        <f t="shared" si="2"/>
        <v>35.689482215688102</v>
      </c>
      <c r="N30" s="17">
        <v>1</v>
      </c>
      <c r="O30" s="17" t="s">
        <v>44</v>
      </c>
      <c r="P30" s="17" t="s">
        <v>44</v>
      </c>
      <c r="Q30" s="19">
        <v>79.06</v>
      </c>
      <c r="R30" s="13"/>
      <c r="S30" s="13"/>
      <c r="T30" s="13">
        <v>951.87</v>
      </c>
      <c r="U30" s="13"/>
      <c r="V30" s="13"/>
      <c r="W30" s="13"/>
      <c r="X30" s="13">
        <v>2108.6</v>
      </c>
      <c r="Y30" s="13">
        <v>670.66879999999992</v>
      </c>
      <c r="Z30" s="28">
        <f t="shared" si="3"/>
        <v>25.146104205634067</v>
      </c>
      <c r="AA30" s="28">
        <f t="shared" si="4"/>
        <v>104.20610420563406</v>
      </c>
      <c r="AB30" s="15">
        <v>2779.2688000000003</v>
      </c>
      <c r="AC30" s="15">
        <f t="shared" si="5"/>
        <v>35.689482215688123</v>
      </c>
      <c r="AD30" s="4"/>
    </row>
    <row r="31" spans="1:30" x14ac:dyDescent="0.3">
      <c r="A31" s="17">
        <v>25</v>
      </c>
      <c r="B31" s="17">
        <v>1</v>
      </c>
      <c r="C31" s="17">
        <v>5</v>
      </c>
      <c r="D31" s="18" t="s">
        <v>32</v>
      </c>
      <c r="E31" s="17" t="s">
        <v>26</v>
      </c>
      <c r="F31" s="19">
        <v>68.75</v>
      </c>
      <c r="G31" s="20">
        <v>2.98</v>
      </c>
      <c r="H31" s="20">
        <v>2.98</v>
      </c>
      <c r="I31" s="20">
        <f t="shared" si="0"/>
        <v>8.68</v>
      </c>
      <c r="J31" s="31">
        <v>83.39</v>
      </c>
      <c r="K31" s="32">
        <v>26.523319373992219</v>
      </c>
      <c r="L31" s="20">
        <f t="shared" si="1"/>
        <v>109.91331937399222</v>
      </c>
      <c r="M31" s="21">
        <f t="shared" si="2"/>
        <v>37.644142701318373</v>
      </c>
      <c r="N31" s="17">
        <v>1</v>
      </c>
      <c r="O31" s="17" t="s">
        <v>44</v>
      </c>
      <c r="P31" s="17" t="s">
        <v>44</v>
      </c>
      <c r="Q31" s="19">
        <v>83.39</v>
      </c>
      <c r="R31" s="13"/>
      <c r="S31" s="13"/>
      <c r="T31" s="13">
        <v>951.87</v>
      </c>
      <c r="U31" s="13"/>
      <c r="V31" s="13"/>
      <c r="W31" s="13"/>
      <c r="X31" s="13">
        <v>2108.6</v>
      </c>
      <c r="Y31" s="13">
        <v>670.66879999999992</v>
      </c>
      <c r="Z31" s="28">
        <f t="shared" si="3"/>
        <v>26.523319373992219</v>
      </c>
      <c r="AA31" s="28">
        <f t="shared" si="4"/>
        <v>109.91331937399222</v>
      </c>
      <c r="AB31" s="15">
        <v>2779.2688000000003</v>
      </c>
      <c r="AC31" s="15">
        <f t="shared" si="5"/>
        <v>37.644142701318408</v>
      </c>
      <c r="AD31" s="4"/>
    </row>
    <row r="32" spans="1:30" x14ac:dyDescent="0.3">
      <c r="A32" s="17">
        <v>26</v>
      </c>
      <c r="B32" s="17">
        <v>1</v>
      </c>
      <c r="C32" s="17">
        <v>5</v>
      </c>
      <c r="D32" s="18" t="s">
        <v>33</v>
      </c>
      <c r="E32" s="17" t="s">
        <v>27</v>
      </c>
      <c r="F32" s="19">
        <v>39.01</v>
      </c>
      <c r="G32" s="20">
        <v>3.45</v>
      </c>
      <c r="H32" s="20">
        <v>0</v>
      </c>
      <c r="I32" s="20">
        <f t="shared" si="0"/>
        <v>6.6000000000000041</v>
      </c>
      <c r="J32" s="31">
        <v>49.06</v>
      </c>
      <c r="K32" s="32">
        <v>15.604197727402068</v>
      </c>
      <c r="L32" s="20">
        <f t="shared" si="1"/>
        <v>64.664197727402069</v>
      </c>
      <c r="M32" s="21">
        <f t="shared" si="2"/>
        <v>22.146799867210451</v>
      </c>
      <c r="N32" s="17" t="s">
        <v>44</v>
      </c>
      <c r="O32" s="17" t="s">
        <v>44</v>
      </c>
      <c r="P32" s="17">
        <v>1</v>
      </c>
      <c r="Q32" s="19">
        <v>49.06</v>
      </c>
      <c r="R32" s="13"/>
      <c r="S32" s="13"/>
      <c r="T32" s="13">
        <v>951.87</v>
      </c>
      <c r="U32" s="13"/>
      <c r="V32" s="13"/>
      <c r="W32" s="13"/>
      <c r="X32" s="13">
        <v>2108.6</v>
      </c>
      <c r="Y32" s="13">
        <v>670.66879999999992</v>
      </c>
      <c r="Z32" s="28">
        <f t="shared" si="3"/>
        <v>15.604197727402068</v>
      </c>
      <c r="AA32" s="28">
        <f t="shared" si="4"/>
        <v>64.664197727402069</v>
      </c>
      <c r="AB32" s="15">
        <v>2779.2688000000003</v>
      </c>
      <c r="AC32" s="15">
        <f t="shared" si="5"/>
        <v>22.146799867210468</v>
      </c>
      <c r="AD32" s="4"/>
    </row>
    <row r="33" spans="1:30" x14ac:dyDescent="0.3">
      <c r="A33" s="17">
        <v>27</v>
      </c>
      <c r="B33" s="17">
        <v>1</v>
      </c>
      <c r="C33" s="17">
        <v>5</v>
      </c>
      <c r="D33" s="18" t="s">
        <v>32</v>
      </c>
      <c r="E33" s="17" t="s">
        <v>28</v>
      </c>
      <c r="F33" s="19">
        <v>66.47</v>
      </c>
      <c r="G33" s="20">
        <v>2.98</v>
      </c>
      <c r="H33" s="20">
        <v>2.98</v>
      </c>
      <c r="I33" s="20">
        <f t="shared" si="0"/>
        <v>9.8399999999999963</v>
      </c>
      <c r="J33" s="31">
        <v>82.27</v>
      </c>
      <c r="K33" s="32">
        <v>26.167088198804894</v>
      </c>
      <c r="L33" s="20">
        <f t="shared" si="1"/>
        <v>108.43708819880489</v>
      </c>
      <c r="M33" s="21">
        <f t="shared" si="2"/>
        <v>37.138549226975208</v>
      </c>
      <c r="N33" s="17">
        <v>1</v>
      </c>
      <c r="O33" s="17" t="s">
        <v>44</v>
      </c>
      <c r="P33" s="17" t="s">
        <v>44</v>
      </c>
      <c r="Q33" s="19">
        <v>82.27</v>
      </c>
      <c r="R33" s="13"/>
      <c r="S33" s="13"/>
      <c r="T33" s="13">
        <v>951.87</v>
      </c>
      <c r="U33" s="13"/>
      <c r="V33" s="13"/>
      <c r="W33" s="13"/>
      <c r="X33" s="13">
        <v>2108.6</v>
      </c>
      <c r="Y33" s="13">
        <v>670.66879999999992</v>
      </c>
      <c r="Z33" s="28">
        <f t="shared" si="3"/>
        <v>26.167088198804894</v>
      </c>
      <c r="AA33" s="28">
        <f t="shared" si="4"/>
        <v>108.43708819880489</v>
      </c>
      <c r="AB33" s="15">
        <v>2779.2688000000003</v>
      </c>
      <c r="AC33" s="15">
        <f t="shared" si="5"/>
        <v>37.138549226975236</v>
      </c>
      <c r="AD33" s="4"/>
    </row>
    <row r="34" spans="1:30" x14ac:dyDescent="0.3">
      <c r="A34" s="17">
        <v>28</v>
      </c>
      <c r="B34" s="17">
        <v>1</v>
      </c>
      <c r="C34" s="17">
        <v>5</v>
      </c>
      <c r="D34" s="18" t="s">
        <v>32</v>
      </c>
      <c r="E34" s="17" t="s">
        <v>29</v>
      </c>
      <c r="F34" s="19">
        <v>64.56</v>
      </c>
      <c r="G34" s="20">
        <v>0</v>
      </c>
      <c r="H34" s="22">
        <f>2.42+2.98</f>
        <v>5.4</v>
      </c>
      <c r="I34" s="20">
        <v>8.08</v>
      </c>
      <c r="J34" s="31">
        <f>+SUM(F34:I34)</f>
        <v>78.040000000000006</v>
      </c>
      <c r="K34" s="32">
        <v>24.821679385374186</v>
      </c>
      <c r="L34" s="20">
        <f t="shared" si="1"/>
        <v>102.86167938537419</v>
      </c>
      <c r="M34" s="21">
        <f t="shared" si="2"/>
        <v>35.229031015839865</v>
      </c>
      <c r="N34" s="17" t="s">
        <v>44</v>
      </c>
      <c r="O34" s="17" t="s">
        <v>44</v>
      </c>
      <c r="P34" s="17">
        <v>1</v>
      </c>
      <c r="Q34" s="19">
        <v>72.02</v>
      </c>
      <c r="R34" s="13"/>
      <c r="S34" s="13"/>
      <c r="T34" s="13">
        <v>951.87</v>
      </c>
      <c r="U34" s="13"/>
      <c r="V34" s="13"/>
      <c r="W34" s="13"/>
      <c r="X34" s="13">
        <v>2108.6</v>
      </c>
      <c r="Y34" s="13">
        <v>670.66879999999992</v>
      </c>
      <c r="Z34" s="28">
        <f t="shared" si="3"/>
        <v>24.821679385374186</v>
      </c>
      <c r="AA34" s="28">
        <f t="shared" si="4"/>
        <v>102.86167938537419</v>
      </c>
      <c r="AB34" s="15">
        <v>2779.2688000000003</v>
      </c>
      <c r="AC34" s="15">
        <f t="shared" si="5"/>
        <v>35.229031015839894</v>
      </c>
      <c r="AD34" s="4"/>
    </row>
    <row r="35" spans="1:30" x14ac:dyDescent="0.3">
      <c r="A35" s="17">
        <v>29</v>
      </c>
      <c r="B35" s="17">
        <v>1</v>
      </c>
      <c r="C35" s="17">
        <v>5</v>
      </c>
      <c r="D35" s="18" t="s">
        <v>33</v>
      </c>
      <c r="E35" s="17" t="s">
        <v>30</v>
      </c>
      <c r="F35" s="19">
        <v>39.200000000000003</v>
      </c>
      <c r="G35" s="20">
        <v>4.97</v>
      </c>
      <c r="H35" s="22">
        <v>0</v>
      </c>
      <c r="I35" s="20">
        <f t="shared" si="0"/>
        <v>5.729999999999996</v>
      </c>
      <c r="J35" s="31">
        <v>49.9</v>
      </c>
      <c r="K35" s="32">
        <v>15.871371108792562</v>
      </c>
      <c r="L35" s="20">
        <f t="shared" si="1"/>
        <v>65.771371108792565</v>
      </c>
      <c r="M35" s="21">
        <f t="shared" si="2"/>
        <v>22.525994972967823</v>
      </c>
      <c r="N35" s="17" t="s">
        <v>44</v>
      </c>
      <c r="O35" s="17" t="s">
        <v>44</v>
      </c>
      <c r="P35" s="17">
        <v>1</v>
      </c>
      <c r="Q35" s="19">
        <v>49.9</v>
      </c>
      <c r="R35" s="13"/>
      <c r="S35" s="13"/>
      <c r="T35" s="13">
        <v>951.87</v>
      </c>
      <c r="U35" s="13"/>
      <c r="V35" s="13"/>
      <c r="W35" s="13"/>
      <c r="X35" s="13">
        <v>2108.6</v>
      </c>
      <c r="Y35" s="13">
        <v>670.66879999999992</v>
      </c>
      <c r="Z35" s="28">
        <f t="shared" si="3"/>
        <v>15.871371108792562</v>
      </c>
      <c r="AA35" s="28">
        <f t="shared" si="4"/>
        <v>65.771371108792565</v>
      </c>
      <c r="AB35" s="15">
        <v>2779.2688000000003</v>
      </c>
      <c r="AC35" s="15">
        <f t="shared" si="5"/>
        <v>22.525994972967844</v>
      </c>
      <c r="AD35" s="4"/>
    </row>
    <row r="36" spans="1:30" x14ac:dyDescent="0.3">
      <c r="A36" s="17">
        <v>30</v>
      </c>
      <c r="B36" s="17">
        <v>1</v>
      </c>
      <c r="C36" s="17">
        <v>5</v>
      </c>
      <c r="D36" s="18" t="s">
        <v>32</v>
      </c>
      <c r="E36" s="17" t="s">
        <v>31</v>
      </c>
      <c r="F36" s="19">
        <v>64.83</v>
      </c>
      <c r="G36" s="20">
        <v>0</v>
      </c>
      <c r="H36" s="22">
        <f>3.1+2.93</f>
        <v>6.03</v>
      </c>
      <c r="I36" s="20">
        <v>8.1999999999999993</v>
      </c>
      <c r="J36" s="31">
        <f>+SUM(F36:I36)</f>
        <v>79.06</v>
      </c>
      <c r="K36" s="32">
        <v>25.146104205634067</v>
      </c>
      <c r="L36" s="20">
        <f t="shared" si="1"/>
        <v>104.20610420563406</v>
      </c>
      <c r="M36" s="21">
        <f t="shared" si="2"/>
        <v>35.689482215688102</v>
      </c>
      <c r="N36" s="17">
        <v>1</v>
      </c>
      <c r="O36" s="17" t="s">
        <v>44</v>
      </c>
      <c r="P36" s="17">
        <v>1</v>
      </c>
      <c r="Q36" s="19">
        <v>72.319999999999993</v>
      </c>
      <c r="R36" s="13"/>
      <c r="S36" s="13"/>
      <c r="T36" s="13">
        <v>951.87</v>
      </c>
      <c r="U36" s="13"/>
      <c r="V36" s="13"/>
      <c r="W36" s="13"/>
      <c r="X36" s="13">
        <v>2108.6</v>
      </c>
      <c r="Y36" s="13">
        <v>670.66879999999992</v>
      </c>
      <c r="Z36" s="28">
        <f t="shared" si="3"/>
        <v>25.146104205634067</v>
      </c>
      <c r="AA36" s="28">
        <f t="shared" si="4"/>
        <v>104.20610420563406</v>
      </c>
      <c r="AB36" s="15">
        <v>2779.2688000000003</v>
      </c>
      <c r="AC36" s="15">
        <f t="shared" si="5"/>
        <v>35.689482215688123</v>
      </c>
      <c r="AD36" s="4"/>
    </row>
    <row r="37" spans="1:30" x14ac:dyDescent="0.3">
      <c r="A37" s="38" t="s">
        <v>43</v>
      </c>
      <c r="B37" s="38"/>
      <c r="C37" s="38"/>
      <c r="D37" s="38"/>
      <c r="E37" s="38"/>
      <c r="F37" s="23">
        <f>+SUM(F7:F36)</f>
        <v>1714.1</v>
      </c>
      <c r="G37" s="23">
        <f t="shared" ref="G37:P37" si="6">+SUM(G7:G36)</f>
        <v>93.300000000000011</v>
      </c>
      <c r="H37" s="23">
        <f t="shared" si="6"/>
        <v>65.549999999999983</v>
      </c>
      <c r="I37" s="23">
        <f t="shared" si="6"/>
        <v>235.65000000000003</v>
      </c>
      <c r="J37" s="29">
        <f t="shared" si="6"/>
        <v>2108.6</v>
      </c>
      <c r="K37" s="29">
        <f t="shared" si="6"/>
        <v>670.66879999999992</v>
      </c>
      <c r="L37" s="23">
        <f t="shared" si="6"/>
        <v>2779.2688000000003</v>
      </c>
      <c r="M37" s="23">
        <f t="shared" si="6"/>
        <v>951.86999999999932</v>
      </c>
      <c r="N37" s="24">
        <f t="shared" si="6"/>
        <v>19</v>
      </c>
      <c r="O37" s="24">
        <f t="shared" si="6"/>
        <v>0</v>
      </c>
      <c r="P37" s="24">
        <f t="shared" si="6"/>
        <v>12</v>
      </c>
      <c r="Q37" s="20">
        <f>+SUM(Q7:Q36)</f>
        <v>2095.84</v>
      </c>
      <c r="R37" s="13"/>
      <c r="S37" s="13"/>
      <c r="T37" s="13"/>
      <c r="U37" s="13"/>
      <c r="V37" s="13"/>
      <c r="W37" s="13"/>
      <c r="X37" s="13"/>
      <c r="Y37" s="13"/>
      <c r="Z37" s="28">
        <f>SUM(Z7:Z36)</f>
        <v>670.66879999999992</v>
      </c>
      <c r="AA37" s="28">
        <f>SUM(AA7:AA36)</f>
        <v>2779.2688000000003</v>
      </c>
      <c r="AB37" s="15"/>
      <c r="AC37" s="15">
        <f>SUM(AC7:AC36)</f>
        <v>951.86999999999989</v>
      </c>
    </row>
    <row r="38" spans="1:30" x14ac:dyDescent="0.3">
      <c r="A38" s="9"/>
      <c r="B38" s="9"/>
      <c r="C38" s="9"/>
      <c r="D38" s="9"/>
      <c r="E38" s="9"/>
      <c r="F38" s="9"/>
      <c r="G38" s="9"/>
      <c r="H38" s="9"/>
      <c r="I38" s="9"/>
      <c r="J38" s="25"/>
      <c r="K38" s="25"/>
      <c r="L38" s="9"/>
      <c r="M38" s="26" t="s">
        <v>42</v>
      </c>
      <c r="N38" s="27">
        <v>2</v>
      </c>
      <c r="O38" s="27">
        <v>0</v>
      </c>
      <c r="P38" s="27">
        <v>3</v>
      </c>
      <c r="Q38" s="9"/>
      <c r="R38" s="9"/>
      <c r="S38" s="9"/>
      <c r="T38" s="9"/>
      <c r="U38" s="9" t="s">
        <v>40</v>
      </c>
      <c r="V38" s="23" t="e">
        <f>+#REF!-Q37</f>
        <v>#REF!</v>
      </c>
      <c r="W38" s="9"/>
      <c r="X38" s="9"/>
      <c r="Y38" s="9"/>
      <c r="Z38" s="9"/>
      <c r="AA38" s="9"/>
      <c r="AB38" s="9"/>
      <c r="AC38" s="9"/>
    </row>
    <row r="39" spans="1:30" x14ac:dyDescent="0.3">
      <c r="A39" s="9"/>
      <c r="B39" s="9"/>
      <c r="C39" s="9"/>
      <c r="D39" s="9"/>
      <c r="E39" s="9"/>
      <c r="F39" s="9"/>
      <c r="G39" s="9"/>
      <c r="H39" s="9"/>
      <c r="I39" s="9"/>
      <c r="J39" s="25"/>
      <c r="K39" s="25"/>
      <c r="L39" s="9"/>
      <c r="M39" s="26" t="s">
        <v>45</v>
      </c>
      <c r="N39" s="27">
        <f>+N37+N38</f>
        <v>21</v>
      </c>
      <c r="O39" s="27">
        <f>+O37+O38</f>
        <v>0</v>
      </c>
      <c r="P39" s="27">
        <f>+P37+P38</f>
        <v>15</v>
      </c>
      <c r="Q39" s="9"/>
      <c r="R39" s="9"/>
      <c r="S39" s="9"/>
      <c r="T39" s="9"/>
      <c r="U39" s="9" t="s">
        <v>41</v>
      </c>
      <c r="V39" s="9" t="e">
        <f>+V38/Q37</f>
        <v>#REF!</v>
      </c>
      <c r="W39" s="9"/>
      <c r="X39" s="9"/>
      <c r="Y39" s="9"/>
      <c r="Z39" s="9"/>
      <c r="AA39" s="9"/>
      <c r="AB39" s="9"/>
      <c r="AC39" s="9"/>
    </row>
    <row r="40" spans="1:30" x14ac:dyDescent="0.3">
      <c r="A40" s="34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3"/>
      <c r="Q40" s="33"/>
      <c r="R40" s="33"/>
      <c r="S40" s="33"/>
      <c r="T40" s="33"/>
      <c r="U40" s="33"/>
      <c r="V40" s="33"/>
    </row>
    <row r="41" spans="1:30" x14ac:dyDescent="0.3">
      <c r="A41" s="33" t="s">
        <v>52</v>
      </c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</row>
    <row r="42" spans="1:30" ht="174.75" customHeight="1" x14ac:dyDescent="0.3">
      <c r="A42" s="35" t="s">
        <v>53</v>
      </c>
      <c r="B42" s="36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3"/>
      <c r="O42" s="33"/>
      <c r="P42" s="33"/>
      <c r="Q42" s="33"/>
      <c r="R42" s="33"/>
      <c r="S42" s="33"/>
      <c r="T42" s="33"/>
      <c r="U42" s="33"/>
      <c r="V42" s="33"/>
    </row>
  </sheetData>
  <mergeCells count="14">
    <mergeCell ref="A42:M42"/>
    <mergeCell ref="A40:O40"/>
    <mergeCell ref="Z5:AC5"/>
    <mergeCell ref="A37:E37"/>
    <mergeCell ref="A1:M1"/>
    <mergeCell ref="N4:O4"/>
    <mergeCell ref="A3:B3"/>
    <mergeCell ref="C3:P3"/>
    <mergeCell ref="A4:A6"/>
    <mergeCell ref="B4:B6"/>
    <mergeCell ref="C4:C6"/>
    <mergeCell ref="D4:D6"/>
    <mergeCell ref="E4:E6"/>
    <mergeCell ref="N5:O5"/>
  </mergeCells>
  <pageMargins left="0.7" right="0.7" top="0.75" bottom="0.41" header="0.3" footer="0.3"/>
  <pageSetup paperSize="5" scale="8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2026-01-21T10:29:03Z</cp:lastPrinted>
  <dcterms:created xsi:type="dcterms:W3CDTF">2026-01-05T07:45:45Z</dcterms:created>
  <dcterms:modified xsi:type="dcterms:W3CDTF">2026-01-23T07:58:44Z</dcterms:modified>
</cp:coreProperties>
</file>