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LEGAL 2021\J M C\LHL\ANANYA ASHOK\RERA\reply 2\"/>
    </mc:Choice>
  </mc:AlternateContent>
  <bookViews>
    <workbookView xWindow="0" yWindow="0" windowWidth="10404" windowHeight="4860" tabRatio="459"/>
  </bookViews>
  <sheets>
    <sheet name="Final TNRERA Area Statement" sheetId="7" r:id="rId1"/>
    <sheet name="Sheet2" sheetId="9" r:id="rId2"/>
    <sheet name="Sheet1" sheetId="8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8" l="1"/>
  <c r="H50" i="8"/>
  <c r="D45" i="8"/>
  <c r="L61" i="7" l="1"/>
  <c r="L69" i="7"/>
  <c r="L68" i="7"/>
  <c r="L66" i="7"/>
  <c r="L65" i="7"/>
  <c r="L64" i="7"/>
  <c r="L63" i="7"/>
  <c r="L60" i="7"/>
  <c r="L59" i="7"/>
  <c r="L58" i="7"/>
  <c r="L56" i="7"/>
  <c r="L55" i="7"/>
  <c r="L54" i="7"/>
  <c r="L53" i="7"/>
  <c r="L51" i="7"/>
  <c r="L50" i="7"/>
  <c r="L49" i="7"/>
  <c r="L48" i="7"/>
  <c r="L46" i="7"/>
  <c r="L45" i="7"/>
  <c r="L44" i="7"/>
  <c r="L43" i="7"/>
  <c r="L41" i="7"/>
  <c r="L40" i="7"/>
  <c r="L39" i="7"/>
  <c r="L38" i="7"/>
  <c r="L36" i="7"/>
  <c r="L35" i="7"/>
  <c r="L34" i="7"/>
  <c r="L33" i="7"/>
  <c r="L31" i="7"/>
  <c r="L30" i="7"/>
  <c r="L29" i="7"/>
  <c r="L28" i="7"/>
  <c r="L26" i="7"/>
  <c r="L25" i="7"/>
  <c r="L24" i="7"/>
  <c r="L23" i="7"/>
  <c r="L21" i="7"/>
  <c r="L20" i="7"/>
  <c r="L19" i="7"/>
  <c r="L18" i="7"/>
  <c r="L16" i="7"/>
  <c r="L15" i="7"/>
  <c r="L14" i="7"/>
  <c r="L12" i="7"/>
  <c r="L11" i="7"/>
  <c r="L10" i="7"/>
  <c r="J73" i="7"/>
  <c r="J69" i="7"/>
  <c r="J68" i="7"/>
  <c r="J66" i="7"/>
  <c r="J65" i="7"/>
  <c r="J64" i="7"/>
  <c r="J63" i="7"/>
  <c r="J61" i="7"/>
  <c r="J60" i="7"/>
  <c r="J59" i="7"/>
  <c r="J58" i="7"/>
  <c r="J56" i="7"/>
  <c r="J55" i="7"/>
  <c r="J54" i="7"/>
  <c r="J53" i="7"/>
  <c r="J51" i="7"/>
  <c r="J50" i="7"/>
  <c r="J49" i="7"/>
  <c r="J48" i="7"/>
  <c r="J46" i="7"/>
  <c r="J45" i="7"/>
  <c r="J44" i="7"/>
  <c r="J43" i="7"/>
  <c r="J41" i="7"/>
  <c r="J40" i="7"/>
  <c r="J39" i="7"/>
  <c r="J38" i="7"/>
  <c r="J36" i="7"/>
  <c r="J35" i="7"/>
  <c r="J34" i="7"/>
  <c r="J33" i="7"/>
  <c r="J31" i="7"/>
  <c r="J30" i="7"/>
  <c r="J29" i="7"/>
  <c r="J28" i="7"/>
  <c r="J26" i="7"/>
  <c r="J25" i="7"/>
  <c r="J24" i="7"/>
  <c r="J23" i="7"/>
  <c r="J21" i="7"/>
  <c r="J20" i="7"/>
  <c r="J19" i="7"/>
  <c r="J18" i="7"/>
  <c r="J16" i="7"/>
  <c r="J15" i="7"/>
  <c r="J14" i="7"/>
  <c r="J12" i="7"/>
  <c r="J11" i="7"/>
  <c r="J10" i="7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F10" i="8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F28" i="8" s="1"/>
  <c r="F29" i="8" s="1"/>
  <c r="F30" i="8" s="1"/>
  <c r="F31" i="8" s="1"/>
  <c r="F32" i="8" s="1"/>
  <c r="F33" i="8" s="1"/>
  <c r="F34" i="8" s="1"/>
  <c r="F35" i="8" s="1"/>
  <c r="F36" i="8" s="1"/>
  <c r="F37" i="8" s="1"/>
  <c r="F38" i="8" s="1"/>
  <c r="F39" i="8" s="1"/>
  <c r="F40" i="8" s="1"/>
  <c r="F9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E22" i="8"/>
  <c r="D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D21" i="8"/>
  <c r="D20" i="8"/>
  <c r="D19" i="8"/>
  <c r="D18" i="8"/>
  <c r="D17" i="8"/>
  <c r="D16" i="8"/>
  <c r="D15" i="8"/>
  <c r="D14" i="8"/>
  <c r="D13" i="8"/>
  <c r="D12" i="8"/>
  <c r="D11" i="8"/>
  <c r="D10" i="8"/>
  <c r="C14" i="8"/>
  <c r="D9" i="8"/>
  <c r="C22" i="8"/>
  <c r="C21" i="8"/>
  <c r="C20" i="8"/>
  <c r="C19" i="8"/>
  <c r="C18" i="8"/>
  <c r="C17" i="8"/>
  <c r="C16" i="8"/>
  <c r="C15" i="8"/>
  <c r="C13" i="8"/>
  <c r="C12" i="8"/>
  <c r="C11" i="8"/>
  <c r="C10" i="8"/>
  <c r="C9" i="8"/>
  <c r="D8" i="8"/>
  <c r="C8" i="8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7" i="9"/>
  <c r="F19" i="9"/>
  <c r="F18" i="9"/>
  <c r="F16" i="9"/>
  <c r="F15" i="9"/>
  <c r="F14" i="9"/>
  <c r="F13" i="9"/>
  <c r="F12" i="9"/>
  <c r="F11" i="9"/>
  <c r="F10" i="9"/>
  <c r="E61" i="9"/>
  <c r="E64" i="9" s="1"/>
  <c r="B53" i="9"/>
  <c r="B54" i="9" s="1"/>
  <c r="B55" i="9" s="1"/>
  <c r="B49" i="9"/>
  <c r="B50" i="9" s="1"/>
  <c r="B51" i="9" s="1"/>
  <c r="B45" i="9"/>
  <c r="B46" i="9" s="1"/>
  <c r="B47" i="9" s="1"/>
  <c r="B41" i="9"/>
  <c r="B42" i="9" s="1"/>
  <c r="B43" i="9" s="1"/>
  <c r="B37" i="9"/>
  <c r="B38" i="9" s="1"/>
  <c r="B39" i="9" s="1"/>
  <c r="B33" i="9"/>
  <c r="B34" i="9" s="1"/>
  <c r="B35" i="9" s="1"/>
  <c r="B29" i="9"/>
  <c r="B30" i="9" s="1"/>
  <c r="B31" i="9" s="1"/>
  <c r="B25" i="9"/>
  <c r="B26" i="9" s="1"/>
  <c r="B27" i="9" s="1"/>
  <c r="B21" i="9"/>
  <c r="B22" i="9" s="1"/>
  <c r="B23" i="9" s="1"/>
  <c r="B17" i="9"/>
  <c r="B18" i="9" s="1"/>
  <c r="B19" i="9" s="1"/>
  <c r="B14" i="9"/>
  <c r="B9" i="8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I42" i="8" l="1"/>
  <c r="I45" i="8" s="1"/>
  <c r="H42" i="8"/>
  <c r="H45" i="8" s="1"/>
  <c r="D42" i="8"/>
  <c r="H49" i="8" s="1"/>
  <c r="F61" i="9"/>
  <c r="F64" i="9" s="1"/>
  <c r="P69" i="7"/>
  <c r="P68" i="7"/>
  <c r="P66" i="7"/>
  <c r="P65" i="7"/>
  <c r="P64" i="7"/>
  <c r="P63" i="7"/>
  <c r="P61" i="7"/>
  <c r="P60" i="7"/>
  <c r="P59" i="7"/>
  <c r="P58" i="7"/>
  <c r="P56" i="7"/>
  <c r="P55" i="7"/>
  <c r="P54" i="7"/>
  <c r="P53" i="7"/>
  <c r="P51" i="7"/>
  <c r="P50" i="7"/>
  <c r="P49" i="7"/>
  <c r="P48" i="7"/>
  <c r="P46" i="7"/>
  <c r="P45" i="7"/>
  <c r="P44" i="7"/>
  <c r="P43" i="7"/>
  <c r="P41" i="7"/>
  <c r="P40" i="7"/>
  <c r="P39" i="7"/>
  <c r="P38" i="7"/>
  <c r="P36" i="7"/>
  <c r="P35" i="7"/>
  <c r="P34" i="7"/>
  <c r="P33" i="7"/>
  <c r="P31" i="7"/>
  <c r="P30" i="7"/>
  <c r="P29" i="7"/>
  <c r="P28" i="7"/>
  <c r="P26" i="7"/>
  <c r="P25" i="7"/>
  <c r="P24" i="7"/>
  <c r="P23" i="7"/>
  <c r="P21" i="7"/>
  <c r="P20" i="7"/>
  <c r="P19" i="7"/>
  <c r="P18" i="7"/>
  <c r="P16" i="7"/>
  <c r="P15" i="7"/>
  <c r="P14" i="7"/>
  <c r="P12" i="7"/>
  <c r="P11" i="7"/>
  <c r="P10" i="7"/>
  <c r="P73" i="7" l="1"/>
  <c r="E42" i="8"/>
  <c r="E45" i="8" s="1"/>
  <c r="I49" i="8" s="1"/>
  <c r="O73" i="7" l="1"/>
  <c r="O16" i="7"/>
  <c r="O15" i="7"/>
  <c r="O14" i="7"/>
  <c r="O12" i="7"/>
  <c r="O11" i="7"/>
  <c r="O10" i="7"/>
  <c r="N73" i="7"/>
  <c r="L73" i="7"/>
  <c r="M73" i="7" l="1"/>
  <c r="R73" i="7" l="1"/>
  <c r="Q73" i="7"/>
  <c r="K73" i="7"/>
  <c r="I73" i="7"/>
  <c r="G73" i="7"/>
  <c r="F73" i="7"/>
  <c r="B64" i="7"/>
  <c r="B65" i="7" s="1"/>
  <c r="B66" i="7" s="1"/>
  <c r="B59" i="7"/>
  <c r="B60" i="7" s="1"/>
  <c r="B61" i="7" s="1"/>
  <c r="B54" i="7"/>
  <c r="B55" i="7" s="1"/>
  <c r="B56" i="7" s="1"/>
  <c r="B49" i="7"/>
  <c r="B50" i="7" s="1"/>
  <c r="B51" i="7" s="1"/>
  <c r="B44" i="7"/>
  <c r="B45" i="7" s="1"/>
  <c r="B46" i="7" s="1"/>
  <c r="B39" i="7"/>
  <c r="B40" i="7" s="1"/>
  <c r="B41" i="7" s="1"/>
  <c r="B34" i="7"/>
  <c r="B35" i="7" s="1"/>
  <c r="B36" i="7" s="1"/>
  <c r="B29" i="7"/>
  <c r="B30" i="7" s="1"/>
  <c r="B31" i="7" s="1"/>
  <c r="B24" i="7"/>
  <c r="B25" i="7" s="1"/>
  <c r="B26" i="7" s="1"/>
  <c r="B19" i="7"/>
  <c r="B20" i="7" s="1"/>
  <c r="B21" i="7" s="1"/>
  <c r="B15" i="7"/>
</calcChain>
</file>

<file path=xl/sharedStrings.xml><?xml version="1.0" encoding="utf-8"?>
<sst xmlns="http://schemas.openxmlformats.org/spreadsheetml/2006/main" count="272" uniqueCount="112">
  <si>
    <t>Sl.No</t>
  </si>
  <si>
    <t>Floor No</t>
  </si>
  <si>
    <t>Flat No.</t>
  </si>
  <si>
    <t>Type of Dwelling Unit</t>
  </si>
  <si>
    <t>Exclusive balcony (Sq.mt)</t>
  </si>
  <si>
    <t>Exclusive  verandah / utility / service / open terrace sq.mt.</t>
  </si>
  <si>
    <t>3rd Floor</t>
  </si>
  <si>
    <t>4th Floor</t>
  </si>
  <si>
    <t>5th Floor</t>
  </si>
  <si>
    <t>VISITORS</t>
  </si>
  <si>
    <t>4B+4T</t>
  </si>
  <si>
    <t>Total</t>
  </si>
  <si>
    <t>13th Floor</t>
  </si>
  <si>
    <t>3B+3T</t>
  </si>
  <si>
    <t>2nd Floor</t>
  </si>
  <si>
    <t>3B+2T</t>
  </si>
  <si>
    <t>6th Floor</t>
  </si>
  <si>
    <t>7th Floor</t>
  </si>
  <si>
    <t>8th Floor</t>
  </si>
  <si>
    <t>9th Floor</t>
  </si>
  <si>
    <t>10th Floor</t>
  </si>
  <si>
    <t>11th Floor</t>
  </si>
  <si>
    <t>12th Floor</t>
  </si>
  <si>
    <t xml:space="preserve">                         TNRERA - Area Statement - "LANCOR  ANANYA" Old No.5, New No.15 Bakthavatchalam Road (Warren Road), Mylapore, Chennai – 600 004</t>
  </si>
  <si>
    <t xml:space="preserve">                         comprised in R S No. 3580/4 Part, New R S No. 3580/35, (as per patta),  Block No. 71, Mylapore Village, Mylapore Taluk, Chennai District.</t>
  </si>
  <si>
    <t>1st Floor</t>
  </si>
  <si>
    <t>RERA Carpet area (Sq.mt)</t>
  </si>
  <si>
    <t xml:space="preserve">Car Parking (Nos.)         </t>
  </si>
  <si>
    <t xml:space="preserve">Covered </t>
  </si>
  <si>
    <t>Open</t>
  </si>
  <si>
    <t>Area of External Walls (Sq.mt)</t>
  </si>
  <si>
    <t>UDS Area (Sqmt)</t>
  </si>
  <si>
    <t>-</t>
  </si>
  <si>
    <t>Total  Area (Sq.feet)</t>
  </si>
  <si>
    <t>UDS Area (Sq.feet)</t>
  </si>
  <si>
    <t>UDS Area (Sqmt)  As per patta</t>
  </si>
  <si>
    <t>Sl No</t>
  </si>
  <si>
    <t>Builder share</t>
  </si>
  <si>
    <t>Flat No</t>
  </si>
  <si>
    <t>UDS</t>
  </si>
  <si>
    <t xml:space="preserve">FLAT 2A </t>
  </si>
  <si>
    <t xml:space="preserve">FLAT 3B </t>
  </si>
  <si>
    <t xml:space="preserve">FLAT 3C </t>
  </si>
  <si>
    <t xml:space="preserve">FLAT 3D </t>
  </si>
  <si>
    <t xml:space="preserve">FLAT 4A </t>
  </si>
  <si>
    <t xml:space="preserve">FLAT 4B </t>
  </si>
  <si>
    <t xml:space="preserve">FLAT 4C </t>
  </si>
  <si>
    <t xml:space="preserve">FLAT 4D </t>
  </si>
  <si>
    <t xml:space="preserve">FLAT 5A </t>
  </si>
  <si>
    <t>FLAT 5B</t>
  </si>
  <si>
    <t>FLAT 5C</t>
  </si>
  <si>
    <t>FLAT 5D</t>
  </si>
  <si>
    <t xml:space="preserve">FLAT 6A </t>
  </si>
  <si>
    <t xml:space="preserve">FLAT 6B </t>
  </si>
  <si>
    <t xml:space="preserve">FLAT 6C </t>
  </si>
  <si>
    <t xml:space="preserve">FLAT 6D </t>
  </si>
  <si>
    <t xml:space="preserve">FLAT 7A </t>
  </si>
  <si>
    <t xml:space="preserve">FLAT 7B </t>
  </si>
  <si>
    <t xml:space="preserve">FLAT 7C </t>
  </si>
  <si>
    <t xml:space="preserve">FLAT 7D </t>
  </si>
  <si>
    <t>FLAT 8A</t>
  </si>
  <si>
    <t xml:space="preserve">FLAT 8B </t>
  </si>
  <si>
    <t xml:space="preserve">FLAT 8C </t>
  </si>
  <si>
    <t>FLAT 8D</t>
  </si>
  <si>
    <t xml:space="preserve">FLAT 9A </t>
  </si>
  <si>
    <t xml:space="preserve">FLAT 9B </t>
  </si>
  <si>
    <t>FLAT 9C</t>
  </si>
  <si>
    <t xml:space="preserve">FLAT 9D </t>
  </si>
  <si>
    <t xml:space="preserve">FLAT 10A </t>
  </si>
  <si>
    <t xml:space="preserve">FLAT 10B </t>
  </si>
  <si>
    <t xml:space="preserve">FLAT 10C </t>
  </si>
  <si>
    <t xml:space="preserve">FLAT 10D </t>
  </si>
  <si>
    <t xml:space="preserve">FLAT 11A </t>
  </si>
  <si>
    <t xml:space="preserve">FLAT 11B </t>
  </si>
  <si>
    <t xml:space="preserve">FLAT 11C </t>
  </si>
  <si>
    <t xml:space="preserve">FLAT 11D </t>
  </si>
  <si>
    <t xml:space="preserve">FLAT 12A </t>
  </si>
  <si>
    <t xml:space="preserve">FLAT 12B </t>
  </si>
  <si>
    <t xml:space="preserve">FLAT 12C </t>
  </si>
  <si>
    <t xml:space="preserve">FLAT 12D </t>
  </si>
  <si>
    <t xml:space="preserve">FLAT 13C </t>
  </si>
  <si>
    <t xml:space="preserve">FLAT 13D </t>
  </si>
  <si>
    <t>UDS as per patta</t>
  </si>
  <si>
    <t xml:space="preserve">                         </t>
  </si>
  <si>
    <t xml:space="preserve">                    </t>
  </si>
  <si>
    <t>Land Owner share</t>
  </si>
  <si>
    <t xml:space="preserve">FLAT 1A </t>
  </si>
  <si>
    <t xml:space="preserve">FLAT 1C </t>
  </si>
  <si>
    <t xml:space="preserve">FLAT 1D </t>
  </si>
  <si>
    <t>FLAT 2C</t>
  </si>
  <si>
    <t xml:space="preserve">FLAT 2D </t>
  </si>
  <si>
    <t xml:space="preserve">FLAT 3A </t>
  </si>
  <si>
    <t>(a)</t>
  </si>
  <si>
    <t>(b)</t>
  </si>
  <si>
    <t>(c)</t>
  </si>
  <si>
    <t>(d)</t>
  </si>
  <si>
    <t>e = (a+b+c+d)</t>
  </si>
  <si>
    <t>(f)</t>
  </si>
  <si>
    <t>g = (e+f)</t>
  </si>
  <si>
    <t>Gross Area of the Apartment (Sq.mt)</t>
  </si>
  <si>
    <t>Proportionate common area  (Sqmt)</t>
  </si>
  <si>
    <t>Floor area of the Apartment Walls     (Sq.mt)</t>
  </si>
  <si>
    <t>(h)</t>
  </si>
  <si>
    <t>TNRERA - Area Statement - "LANCOR  ANANYA" Old No.5, New No.15 Bakthavatchalam Road (Warren Road), Mylapore, Chennai – 600 004</t>
  </si>
  <si>
    <t>In Sqft</t>
  </si>
  <si>
    <t>(A)</t>
  </si>
  <si>
    <t>UDS as per doc</t>
  </si>
  <si>
    <t>(B)</t>
  </si>
  <si>
    <t>As per doc</t>
  </si>
  <si>
    <t>As per Patta</t>
  </si>
  <si>
    <t>Land area in sqft</t>
  </si>
  <si>
    <t>Land area in sqmtrs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</si>
</sst>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0000000"/>
    <numFmt numFmtId="165" formatCode="_ * #,##0_ ;_ * \-#,##0_ ;_ * &quot;-&quot;??_ ;_ @_ "/>
  </numFmts>
  <fonts count="8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1"/>
    <xf numFmtId="0" fontId="2" fillId="2" borderId="2" applyNumberFormat="0" applyAlignment="0" applyProtection="0"/>
    <xf numFmtId="43" fontId="6" fillId="0" borderId="0" applyFont="0" applyFill="0" applyBorder="0" applyAlignment="0" applyProtection="0"/>
  </cellStyleXfs>
  <cellXfs count="128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0" fontId="3" fillId="3" borderId="9" xfId="0" quotePrefix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4" fillId="3" borderId="1" xfId="1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164" fontId="5" fillId="3" borderId="1" xfId="0" applyNumberFormat="1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4" xfId="0" applyFont="1" applyFill="1" applyBorder="1"/>
    <xf numFmtId="0" fontId="3" fillId="3" borderId="15" xfId="0" applyFont="1" applyFill="1" applyBorder="1"/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/>
    <xf numFmtId="2" fontId="3" fillId="3" borderId="10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wrapText="1"/>
    </xf>
    <xf numFmtId="2" fontId="4" fillId="3" borderId="14" xfId="1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right"/>
    </xf>
    <xf numFmtId="0" fontId="3" fillId="3" borderId="14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right"/>
    </xf>
    <xf numFmtId="0" fontId="3" fillId="3" borderId="6" xfId="0" quotePrefix="1" applyFont="1" applyFill="1" applyBorder="1" applyAlignment="1">
      <alignment horizontal="center"/>
    </xf>
    <xf numFmtId="0" fontId="3" fillId="3" borderId="16" xfId="0" applyFont="1" applyFill="1" applyBorder="1"/>
    <xf numFmtId="0" fontId="3" fillId="3" borderId="6" xfId="0" applyFont="1" applyFill="1" applyBorder="1"/>
    <xf numFmtId="0" fontId="3" fillId="3" borderId="1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16" xfId="0" applyFont="1" applyFill="1" applyBorder="1" applyAlignment="1">
      <alignment horizontal="right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/>
    </xf>
    <xf numFmtId="2" fontId="3" fillId="4" borderId="9" xfId="0" applyNumberFormat="1" applyFont="1" applyFill="1" applyBorder="1" applyAlignment="1">
      <alignment horizontal="right"/>
    </xf>
    <xf numFmtId="2" fontId="3" fillId="3" borderId="9" xfId="0" applyNumberFormat="1" applyFont="1" applyFill="1" applyBorder="1" applyAlignment="1">
      <alignment horizontal="right"/>
    </xf>
    <xf numFmtId="0" fontId="3" fillId="4" borderId="16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vertical="center" wrapText="1"/>
    </xf>
    <xf numFmtId="165" fontId="3" fillId="4" borderId="14" xfId="3" applyNumberFormat="1" applyFont="1" applyFill="1" applyBorder="1" applyAlignment="1">
      <alignment horizontal="right" vertical="center" wrapText="1"/>
    </xf>
    <xf numFmtId="165" fontId="3" fillId="4" borderId="9" xfId="3" applyNumberFormat="1" applyFont="1" applyFill="1" applyBorder="1" applyAlignment="1">
      <alignment horizontal="right"/>
    </xf>
    <xf numFmtId="165" fontId="4" fillId="4" borderId="14" xfId="3" applyNumberFormat="1" applyFont="1" applyFill="1" applyBorder="1" applyAlignment="1">
      <alignment horizontal="right"/>
    </xf>
    <xf numFmtId="165" fontId="3" fillId="4" borderId="14" xfId="3" applyNumberFormat="1" applyFont="1" applyFill="1" applyBorder="1" applyAlignment="1">
      <alignment horizontal="right"/>
    </xf>
    <xf numFmtId="165" fontId="3" fillId="4" borderId="16" xfId="3" applyNumberFormat="1" applyFont="1" applyFill="1" applyBorder="1" applyAlignment="1">
      <alignment horizontal="right"/>
    </xf>
    <xf numFmtId="165" fontId="3" fillId="4" borderId="15" xfId="3" applyNumberFormat="1" applyFont="1" applyFill="1" applyBorder="1" applyAlignment="1">
      <alignment horizontal="right"/>
    </xf>
    <xf numFmtId="0" fontId="3" fillId="4" borderId="16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right"/>
    </xf>
    <xf numFmtId="0" fontId="3" fillId="4" borderId="6" xfId="0" applyFont="1" applyFill="1" applyBorder="1" applyAlignment="1">
      <alignment horizontal="right"/>
    </xf>
    <xf numFmtId="0" fontId="3" fillId="4" borderId="11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horizontal="center" wrapText="1"/>
    </xf>
    <xf numFmtId="2" fontId="3" fillId="4" borderId="14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right"/>
    </xf>
    <xf numFmtId="0" fontId="3" fillId="4" borderId="16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right"/>
    </xf>
    <xf numFmtId="0" fontId="7" fillId="5" borderId="1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" xfId="0" applyFont="1" applyFill="1" applyBorder="1"/>
    <xf numFmtId="0" fontId="7" fillId="5" borderId="17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0" xfId="0" applyFont="1" applyFill="1"/>
    <xf numFmtId="0" fontId="7" fillId="5" borderId="10" xfId="0" applyFont="1" applyFill="1" applyBorder="1"/>
    <xf numFmtId="0" fontId="7" fillId="5" borderId="13" xfId="0" applyFont="1" applyFill="1" applyBorder="1"/>
    <xf numFmtId="43" fontId="7" fillId="5" borderId="10" xfId="3" applyFont="1" applyFill="1" applyBorder="1" applyAlignment="1"/>
    <xf numFmtId="43" fontId="7" fillId="5" borderId="5" xfId="3" applyFont="1" applyFill="1" applyBorder="1" applyAlignment="1"/>
    <xf numFmtId="2" fontId="7" fillId="5" borderId="0" xfId="0" applyNumberFormat="1" applyFont="1" applyFill="1"/>
    <xf numFmtId="0" fontId="7" fillId="5" borderId="0" xfId="0" applyFont="1" applyFill="1" applyAlignment="1">
      <alignment horizontal="right"/>
    </xf>
    <xf numFmtId="0" fontId="7" fillId="5" borderId="10" xfId="0" applyFont="1" applyFill="1" applyBorder="1" applyAlignment="1">
      <alignment horizontal="right"/>
    </xf>
    <xf numFmtId="43" fontId="7" fillId="5" borderId="14" xfId="3" applyFont="1" applyFill="1" applyBorder="1" applyAlignment="1">
      <alignment horizontal="right"/>
    </xf>
    <xf numFmtId="0" fontId="7" fillId="5" borderId="14" xfId="0" applyFont="1" applyFill="1" applyBorder="1" applyAlignment="1">
      <alignment horizontal="right"/>
    </xf>
    <xf numFmtId="43" fontId="7" fillId="5" borderId="10" xfId="3" applyFont="1" applyFill="1" applyBorder="1" applyAlignment="1">
      <alignment horizontal="right"/>
    </xf>
    <xf numFmtId="43" fontId="7" fillId="5" borderId="5" xfId="3" applyFont="1" applyFill="1" applyBorder="1" applyAlignment="1">
      <alignment horizontal="right"/>
    </xf>
    <xf numFmtId="2" fontId="7" fillId="5" borderId="14" xfId="0" applyNumberFormat="1" applyFont="1" applyFill="1" applyBorder="1" applyAlignment="1">
      <alignment horizontal="right"/>
    </xf>
    <xf numFmtId="2" fontId="7" fillId="5" borderId="14" xfId="3" applyNumberFormat="1" applyFont="1" applyFill="1" applyBorder="1" applyAlignment="1">
      <alignment horizontal="right"/>
    </xf>
    <xf numFmtId="0" fontId="7" fillId="5" borderId="12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7" fillId="5" borderId="12" xfId="0" applyFont="1" applyFill="1" applyBorder="1"/>
    <xf numFmtId="0" fontId="7" fillId="5" borderId="12" xfId="0" applyFont="1" applyFill="1" applyBorder="1" applyAlignment="1">
      <alignment horizontal="right"/>
    </xf>
    <xf numFmtId="0" fontId="7" fillId="5" borderId="11" xfId="0" applyFont="1" applyFill="1" applyBorder="1"/>
    <xf numFmtId="0" fontId="7" fillId="5" borderId="14" xfId="0" applyFont="1" applyFill="1" applyBorder="1"/>
    <xf numFmtId="0" fontId="7" fillId="5" borderId="6" xfId="0" applyFont="1" applyFill="1" applyBorder="1" applyAlignment="1">
      <alignment horizontal="left"/>
    </xf>
    <xf numFmtId="1" fontId="7" fillId="5" borderId="0" xfId="0" applyNumberFormat="1" applyFont="1" applyFill="1" applyAlignment="1">
      <alignment horizontal="right"/>
    </xf>
    <xf numFmtId="1" fontId="7" fillId="5" borderId="0" xfId="0" applyNumberFormat="1" applyFont="1" applyFill="1"/>
    <xf numFmtId="0" fontId="3" fillId="3" borderId="1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4">
    <cellStyle name="Comma" xfId="3" builtinId="3"/>
    <cellStyle name="Excel Built-in Normal" xfId="1"/>
    <cellStyle name="Excel_BuiltIn_Output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77"/>
  <sheetViews>
    <sheetView tabSelected="1" topLeftCell="C53" zoomScale="70" zoomScaleNormal="70" workbookViewId="0">
      <selection activeCell="K63" sqref="K63"/>
    </sheetView>
  </sheetViews>
  <sheetFormatPr defaultColWidth="9.109375" defaultRowHeight="13.8" x14ac:dyDescent="0.25"/>
  <cols>
    <col min="1" max="1" width="9.109375" style="7"/>
    <col min="2" max="2" width="5.77734375" style="7" bestFit="1" customWidth="1"/>
    <col min="3" max="3" width="11.6640625" style="7" customWidth="1"/>
    <col min="4" max="4" width="12.44140625" style="7" bestFit="1" customWidth="1"/>
    <col min="5" max="5" width="13.33203125" style="3" bestFit="1" customWidth="1"/>
    <col min="6" max="6" width="12" style="3" bestFit="1" customWidth="1"/>
    <col min="7" max="7" width="15.109375" style="3" bestFit="1" customWidth="1"/>
    <col min="8" max="8" width="18.5546875" style="7" bestFit="1" customWidth="1"/>
    <col min="9" max="10" width="15.5546875" style="7" customWidth="1"/>
    <col min="11" max="11" width="14.33203125" style="3" customWidth="1"/>
    <col min="12" max="12" width="16.109375" style="3" customWidth="1"/>
    <col min="13" max="13" width="14.33203125" style="3" hidden="1" customWidth="1"/>
    <col min="14" max="15" width="11.33203125" style="8" hidden="1" customWidth="1"/>
    <col min="16" max="16" width="11.33203125" style="8" customWidth="1"/>
    <col min="17" max="17" width="15.44140625" style="3" bestFit="1" customWidth="1"/>
    <col min="18" max="18" width="14.33203125" style="3" customWidth="1"/>
    <col min="19" max="21" width="9.109375" style="7"/>
    <col min="22" max="22" width="12.6640625" style="7" bestFit="1" customWidth="1"/>
    <col min="23" max="16384" width="9.109375" style="7"/>
  </cols>
  <sheetData>
    <row r="1" spans="2:18" x14ac:dyDescent="0.25">
      <c r="B1" s="3"/>
      <c r="C1" s="3"/>
      <c r="D1" s="3"/>
      <c r="H1" s="3"/>
      <c r="I1" s="3"/>
      <c r="J1" s="3"/>
    </row>
    <row r="2" spans="2:18" x14ac:dyDescent="0.25">
      <c r="B2" s="3"/>
      <c r="C2" s="3"/>
      <c r="D2" s="3"/>
      <c r="H2" s="3"/>
      <c r="I2" s="3"/>
      <c r="J2" s="3"/>
    </row>
    <row r="3" spans="2:18" ht="14.4" thickBot="1" x14ac:dyDescent="0.3">
      <c r="B3" s="3"/>
      <c r="C3" s="3"/>
      <c r="D3" s="3"/>
      <c r="H3" s="3"/>
      <c r="I3" s="3"/>
      <c r="J3" s="3"/>
    </row>
    <row r="4" spans="2:18" x14ac:dyDescent="0.25">
      <c r="B4" s="120" t="s">
        <v>23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9"/>
      <c r="N4" s="9"/>
      <c r="O4" s="9"/>
      <c r="P4" s="74"/>
      <c r="Q4" s="9"/>
      <c r="R4" s="10">
        <v>46164</v>
      </c>
    </row>
    <row r="5" spans="2:18" x14ac:dyDescent="0.25">
      <c r="B5" s="122" t="s">
        <v>24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4"/>
    </row>
    <row r="6" spans="2:18" ht="14.4" thickBot="1" x14ac:dyDescent="0.3">
      <c r="B6" s="5"/>
      <c r="C6" s="4"/>
      <c r="D6" s="4"/>
      <c r="E6" s="4"/>
      <c r="F6" s="4"/>
      <c r="G6" s="4"/>
      <c r="H6" s="4"/>
      <c r="I6" s="4"/>
      <c r="J6" s="78"/>
      <c r="K6" s="4"/>
      <c r="L6" s="4"/>
      <c r="M6" s="4"/>
      <c r="N6" s="4"/>
      <c r="O6" s="4"/>
      <c r="P6" s="75"/>
      <c r="Q6" s="4"/>
      <c r="R6" s="6"/>
    </row>
    <row r="7" spans="2:18" ht="55.8" thickBot="1" x14ac:dyDescent="0.3">
      <c r="B7" s="26" t="s">
        <v>0</v>
      </c>
      <c r="C7" s="26" t="s">
        <v>1</v>
      </c>
      <c r="D7" s="26" t="s">
        <v>2</v>
      </c>
      <c r="E7" s="28" t="s">
        <v>3</v>
      </c>
      <c r="F7" s="32" t="s">
        <v>26</v>
      </c>
      <c r="G7" s="29" t="s">
        <v>4</v>
      </c>
      <c r="H7" s="32" t="s">
        <v>5</v>
      </c>
      <c r="I7" s="29" t="s">
        <v>30</v>
      </c>
      <c r="J7" s="111" t="s">
        <v>101</v>
      </c>
      <c r="K7" s="32" t="s">
        <v>100</v>
      </c>
      <c r="L7" s="28" t="s">
        <v>99</v>
      </c>
      <c r="M7" s="60" t="s">
        <v>33</v>
      </c>
      <c r="N7" s="32" t="s">
        <v>31</v>
      </c>
      <c r="O7" s="68" t="s">
        <v>34</v>
      </c>
      <c r="P7" s="32" t="s">
        <v>35</v>
      </c>
      <c r="Q7" s="125" t="s">
        <v>27</v>
      </c>
      <c r="R7" s="126"/>
    </row>
    <row r="8" spans="2:18" ht="14.4" thickBot="1" x14ac:dyDescent="0.3">
      <c r="B8" s="27"/>
      <c r="C8" s="27"/>
      <c r="D8" s="27"/>
      <c r="E8" s="30"/>
      <c r="F8" s="33" t="s">
        <v>92</v>
      </c>
      <c r="G8" s="31" t="s">
        <v>93</v>
      </c>
      <c r="H8" s="33" t="s">
        <v>94</v>
      </c>
      <c r="I8" s="31" t="s">
        <v>95</v>
      </c>
      <c r="J8" s="33" t="s">
        <v>96</v>
      </c>
      <c r="K8" s="33" t="s">
        <v>97</v>
      </c>
      <c r="L8" s="56" t="s">
        <v>98</v>
      </c>
      <c r="M8" s="61"/>
      <c r="N8" s="54"/>
      <c r="O8" s="69"/>
      <c r="P8" s="54" t="s">
        <v>102</v>
      </c>
      <c r="Q8" s="1" t="s">
        <v>28</v>
      </c>
      <c r="R8" s="20" t="s">
        <v>29</v>
      </c>
    </row>
    <row r="9" spans="2:18" x14ac:dyDescent="0.25">
      <c r="B9" s="21"/>
      <c r="C9" s="26"/>
      <c r="D9" s="22"/>
      <c r="E9" s="40"/>
      <c r="F9" s="37"/>
      <c r="G9" s="2"/>
      <c r="H9" s="32"/>
      <c r="I9" s="2"/>
      <c r="J9" s="53"/>
      <c r="K9" s="32"/>
      <c r="L9" s="53"/>
      <c r="M9" s="62"/>
      <c r="N9" s="55"/>
      <c r="O9" s="70"/>
      <c r="P9" s="55"/>
      <c r="Q9" s="79"/>
      <c r="R9" s="34"/>
    </row>
    <row r="10" spans="2:18" x14ac:dyDescent="0.25">
      <c r="B10" s="11">
        <v>1</v>
      </c>
      <c r="C10" s="119" t="s">
        <v>25</v>
      </c>
      <c r="D10" s="38" t="s">
        <v>86</v>
      </c>
      <c r="E10" s="24" t="s">
        <v>10</v>
      </c>
      <c r="F10" s="39">
        <v>159.30000000000001</v>
      </c>
      <c r="G10" s="12">
        <v>6.04</v>
      </c>
      <c r="H10" s="41"/>
      <c r="I10" s="13">
        <v>11.819000000000001</v>
      </c>
      <c r="J10" s="41">
        <f>+SUM(F10:I10)</f>
        <v>177.15899999999999</v>
      </c>
      <c r="K10" s="41">
        <v>50.26</v>
      </c>
      <c r="L10" s="43">
        <f>+J10+K10</f>
        <v>227.41899999999998</v>
      </c>
      <c r="M10" s="63">
        <v>2448</v>
      </c>
      <c r="N10" s="59">
        <v>78.25</v>
      </c>
      <c r="O10" s="58">
        <f>+N10*10.764</f>
        <v>842.2829999999999</v>
      </c>
      <c r="P10" s="43">
        <f>+(2697/7927.88)*L10</f>
        <v>77.366085637017719</v>
      </c>
      <c r="Q10" s="3">
        <v>2</v>
      </c>
      <c r="R10" s="24" t="s">
        <v>32</v>
      </c>
    </row>
    <row r="11" spans="2:18" x14ac:dyDescent="0.25">
      <c r="B11" s="11">
        <v>2</v>
      </c>
      <c r="C11" s="119"/>
      <c r="D11" s="38" t="s">
        <v>87</v>
      </c>
      <c r="E11" s="24" t="s">
        <v>13</v>
      </c>
      <c r="F11" s="39">
        <v>110.84</v>
      </c>
      <c r="G11" s="12">
        <v>7.86</v>
      </c>
      <c r="H11" s="41"/>
      <c r="I11" s="13">
        <v>11.6</v>
      </c>
      <c r="J11" s="41">
        <f t="shared" ref="J11:J69" si="0">+SUM(F11:I11)</f>
        <v>130.30000000000001</v>
      </c>
      <c r="K11" s="41">
        <v>34.32</v>
      </c>
      <c r="L11" s="43">
        <f t="shared" ref="L11:L69" si="1">+J11+K11</f>
        <v>164.62</v>
      </c>
      <c r="M11" s="63">
        <v>1772</v>
      </c>
      <c r="N11" s="59">
        <v>56.64</v>
      </c>
      <c r="O11" s="58">
        <f t="shared" ref="O11:O16" si="2">+N11*10.764</f>
        <v>609.67295999999999</v>
      </c>
      <c r="P11" s="43">
        <f t="shared" ref="P11:P69" si="3">+(2697/7927.88)*L11</f>
        <v>56.002378946199997</v>
      </c>
      <c r="Q11" s="3">
        <v>1</v>
      </c>
      <c r="R11" s="24" t="s">
        <v>32</v>
      </c>
    </row>
    <row r="12" spans="2:18" x14ac:dyDescent="0.25">
      <c r="B12" s="11">
        <v>3</v>
      </c>
      <c r="C12" s="119"/>
      <c r="D12" s="38" t="s">
        <v>88</v>
      </c>
      <c r="E12" s="24" t="s">
        <v>13</v>
      </c>
      <c r="F12" s="39">
        <v>97.6</v>
      </c>
      <c r="G12" s="12">
        <v>5.66</v>
      </c>
      <c r="H12" s="41"/>
      <c r="I12" s="13">
        <v>10.15</v>
      </c>
      <c r="J12" s="41">
        <f t="shared" si="0"/>
        <v>113.41</v>
      </c>
      <c r="K12" s="41">
        <v>31.05</v>
      </c>
      <c r="L12" s="43">
        <f t="shared" si="1"/>
        <v>144.46</v>
      </c>
      <c r="M12" s="63">
        <v>1555</v>
      </c>
      <c r="N12" s="59">
        <v>49.71</v>
      </c>
      <c r="O12" s="58">
        <f t="shared" si="2"/>
        <v>535.07844</v>
      </c>
      <c r="P12" s="43">
        <f t="shared" si="3"/>
        <v>49.14411166667508</v>
      </c>
      <c r="Q12" s="14" t="s">
        <v>32</v>
      </c>
      <c r="R12" s="24">
        <v>1</v>
      </c>
    </row>
    <row r="13" spans="2:18" x14ac:dyDescent="0.25">
      <c r="B13" s="11"/>
      <c r="C13" s="24"/>
      <c r="D13" s="23"/>
      <c r="E13" s="24"/>
      <c r="F13" s="39"/>
      <c r="G13" s="12"/>
      <c r="H13" s="42"/>
      <c r="I13" s="12"/>
      <c r="J13" s="41"/>
      <c r="K13" s="41"/>
      <c r="L13" s="43"/>
      <c r="M13" s="63"/>
      <c r="N13" s="59"/>
      <c r="O13" s="58"/>
      <c r="P13" s="43"/>
      <c r="R13" s="24"/>
    </row>
    <row r="14" spans="2:18" x14ac:dyDescent="0.25">
      <c r="B14" s="11">
        <v>4</v>
      </c>
      <c r="C14" s="119" t="s">
        <v>14</v>
      </c>
      <c r="D14" s="38" t="s">
        <v>40</v>
      </c>
      <c r="E14" s="24" t="s">
        <v>10</v>
      </c>
      <c r="F14" s="39">
        <v>159.30000000000001</v>
      </c>
      <c r="G14" s="12">
        <v>6.04</v>
      </c>
      <c r="H14" s="41"/>
      <c r="I14" s="13">
        <v>11.819000000000001</v>
      </c>
      <c r="J14" s="41">
        <f t="shared" si="0"/>
        <v>177.15899999999999</v>
      </c>
      <c r="K14" s="41">
        <v>50.26</v>
      </c>
      <c r="L14" s="43">
        <f t="shared" si="1"/>
        <v>227.41899999999998</v>
      </c>
      <c r="M14" s="63">
        <v>2448</v>
      </c>
      <c r="N14" s="59">
        <v>78.25</v>
      </c>
      <c r="O14" s="58">
        <f t="shared" si="2"/>
        <v>842.2829999999999</v>
      </c>
      <c r="P14" s="43">
        <f t="shared" si="3"/>
        <v>77.366085637017719</v>
      </c>
      <c r="Q14" s="3">
        <v>2</v>
      </c>
      <c r="R14" s="24" t="s">
        <v>32</v>
      </c>
    </row>
    <row r="15" spans="2:18" x14ac:dyDescent="0.25">
      <c r="B15" s="11">
        <f>+B14+1</f>
        <v>5</v>
      </c>
      <c r="C15" s="119"/>
      <c r="D15" s="38" t="s">
        <v>89</v>
      </c>
      <c r="E15" s="24" t="s">
        <v>13</v>
      </c>
      <c r="F15" s="39">
        <v>110.84</v>
      </c>
      <c r="G15" s="12">
        <v>7.86</v>
      </c>
      <c r="H15" s="41"/>
      <c r="I15" s="13">
        <v>11.6</v>
      </c>
      <c r="J15" s="41">
        <f t="shared" si="0"/>
        <v>130.30000000000001</v>
      </c>
      <c r="K15" s="41">
        <v>34.32</v>
      </c>
      <c r="L15" s="43">
        <f t="shared" si="1"/>
        <v>164.62</v>
      </c>
      <c r="M15" s="63">
        <v>1772</v>
      </c>
      <c r="N15" s="59">
        <v>56.64</v>
      </c>
      <c r="O15" s="58">
        <f t="shared" si="2"/>
        <v>609.67295999999999</v>
      </c>
      <c r="P15" s="43">
        <f t="shared" si="3"/>
        <v>56.002378946199997</v>
      </c>
      <c r="Q15" s="3">
        <v>1</v>
      </c>
      <c r="R15" s="24">
        <v>1</v>
      </c>
    </row>
    <row r="16" spans="2:18" x14ac:dyDescent="0.25">
      <c r="B16" s="11">
        <v>6</v>
      </c>
      <c r="C16" s="119"/>
      <c r="D16" s="38" t="s">
        <v>90</v>
      </c>
      <c r="E16" s="24" t="s">
        <v>13</v>
      </c>
      <c r="F16" s="39">
        <v>97.6</v>
      </c>
      <c r="G16" s="12">
        <v>5.66</v>
      </c>
      <c r="H16" s="41"/>
      <c r="I16" s="13">
        <v>10.15</v>
      </c>
      <c r="J16" s="41">
        <f t="shared" si="0"/>
        <v>113.41</v>
      </c>
      <c r="K16" s="41">
        <v>31.05</v>
      </c>
      <c r="L16" s="43">
        <f t="shared" si="1"/>
        <v>144.46</v>
      </c>
      <c r="M16" s="63">
        <v>1555</v>
      </c>
      <c r="N16" s="59">
        <v>49.71</v>
      </c>
      <c r="O16" s="58">
        <f t="shared" si="2"/>
        <v>535.07844</v>
      </c>
      <c r="P16" s="43">
        <f t="shared" si="3"/>
        <v>49.14411166667508</v>
      </c>
      <c r="Q16" s="14" t="s">
        <v>32</v>
      </c>
      <c r="R16" s="24">
        <v>1</v>
      </c>
    </row>
    <row r="17" spans="2:22" ht="15" customHeight="1" x14ac:dyDescent="0.25">
      <c r="B17" s="11"/>
      <c r="C17" s="24"/>
      <c r="D17" s="23"/>
      <c r="E17" s="24"/>
      <c r="F17" s="39"/>
      <c r="G17" s="12"/>
      <c r="H17" s="42"/>
      <c r="I17" s="12"/>
      <c r="J17" s="41"/>
      <c r="K17" s="41"/>
      <c r="L17" s="43"/>
      <c r="M17" s="63"/>
      <c r="N17" s="59"/>
      <c r="O17" s="58"/>
      <c r="P17" s="43"/>
      <c r="R17" s="24"/>
    </row>
    <row r="18" spans="2:22" ht="15" customHeight="1" x14ac:dyDescent="0.25">
      <c r="B18" s="11">
        <v>7</v>
      </c>
      <c r="C18" s="119" t="s">
        <v>6</v>
      </c>
      <c r="D18" s="38" t="s">
        <v>91</v>
      </c>
      <c r="E18" s="24" t="s">
        <v>10</v>
      </c>
      <c r="F18" s="39">
        <v>159.30000000000001</v>
      </c>
      <c r="G18" s="12">
        <v>6.04</v>
      </c>
      <c r="H18" s="41"/>
      <c r="I18" s="13">
        <v>11.819000000000001</v>
      </c>
      <c r="J18" s="41">
        <f t="shared" si="0"/>
        <v>177.15899999999999</v>
      </c>
      <c r="K18" s="41">
        <v>50.26</v>
      </c>
      <c r="L18" s="43">
        <f t="shared" si="1"/>
        <v>227.41899999999998</v>
      </c>
      <c r="M18" s="63">
        <v>2448</v>
      </c>
      <c r="N18" s="59">
        <v>78.25</v>
      </c>
      <c r="O18" s="58">
        <v>842.28</v>
      </c>
      <c r="P18" s="43">
        <f t="shared" si="3"/>
        <v>77.366085637017719</v>
      </c>
      <c r="Q18" s="3">
        <v>2</v>
      </c>
      <c r="R18" s="24" t="s">
        <v>32</v>
      </c>
    </row>
    <row r="19" spans="2:22" ht="15" customHeight="1" x14ac:dyDescent="0.25">
      <c r="B19" s="11">
        <f>+B18+1</f>
        <v>8</v>
      </c>
      <c r="C19" s="119"/>
      <c r="D19" s="38" t="s">
        <v>41</v>
      </c>
      <c r="E19" s="24" t="s">
        <v>15</v>
      </c>
      <c r="F19" s="39">
        <v>78.150000000000006</v>
      </c>
      <c r="G19" s="12">
        <v>4.13</v>
      </c>
      <c r="H19" s="41"/>
      <c r="I19" s="13">
        <v>10.45</v>
      </c>
      <c r="J19" s="41">
        <f t="shared" si="0"/>
        <v>92.73</v>
      </c>
      <c r="K19" s="41">
        <v>25.35</v>
      </c>
      <c r="L19" s="43">
        <f t="shared" si="1"/>
        <v>118.08000000000001</v>
      </c>
      <c r="M19" s="63">
        <v>1271</v>
      </c>
      <c r="N19" s="59">
        <v>40.630000000000003</v>
      </c>
      <c r="O19" s="58">
        <v>437.34</v>
      </c>
      <c r="P19" s="43">
        <f t="shared" si="3"/>
        <v>40.169851208645952</v>
      </c>
      <c r="Q19" s="14" t="s">
        <v>32</v>
      </c>
      <c r="R19" s="24">
        <v>1</v>
      </c>
    </row>
    <row r="20" spans="2:22" ht="15" customHeight="1" x14ac:dyDescent="0.25">
      <c r="B20" s="11">
        <f t="shared" ref="B20:B66" si="4">+B19+1</f>
        <v>9</v>
      </c>
      <c r="C20" s="119"/>
      <c r="D20" s="38" t="s">
        <v>42</v>
      </c>
      <c r="E20" s="24" t="s">
        <v>13</v>
      </c>
      <c r="F20" s="39">
        <v>110.84</v>
      </c>
      <c r="G20" s="12">
        <v>7.86</v>
      </c>
      <c r="H20" s="41"/>
      <c r="I20" s="13">
        <v>11.6</v>
      </c>
      <c r="J20" s="41">
        <f t="shared" si="0"/>
        <v>130.30000000000001</v>
      </c>
      <c r="K20" s="41">
        <v>34.32</v>
      </c>
      <c r="L20" s="43">
        <f t="shared" si="1"/>
        <v>164.62</v>
      </c>
      <c r="M20" s="63">
        <v>1772</v>
      </c>
      <c r="N20" s="59">
        <v>56.64</v>
      </c>
      <c r="O20" s="58">
        <v>609.66999999999996</v>
      </c>
      <c r="P20" s="43">
        <f t="shared" si="3"/>
        <v>56.002378946199997</v>
      </c>
      <c r="Q20" s="3">
        <v>1</v>
      </c>
      <c r="R20" s="24" t="s">
        <v>32</v>
      </c>
    </row>
    <row r="21" spans="2:22" ht="15" customHeight="1" x14ac:dyDescent="0.25">
      <c r="B21" s="11">
        <f t="shared" si="4"/>
        <v>10</v>
      </c>
      <c r="C21" s="119"/>
      <c r="D21" s="38" t="s">
        <v>43</v>
      </c>
      <c r="E21" s="24" t="s">
        <v>13</v>
      </c>
      <c r="F21" s="39">
        <v>97.6</v>
      </c>
      <c r="G21" s="12">
        <v>5.66</v>
      </c>
      <c r="H21" s="41"/>
      <c r="I21" s="13">
        <v>10.15</v>
      </c>
      <c r="J21" s="41">
        <f t="shared" si="0"/>
        <v>113.41</v>
      </c>
      <c r="K21" s="41">
        <v>31.05</v>
      </c>
      <c r="L21" s="43">
        <f t="shared" si="1"/>
        <v>144.46</v>
      </c>
      <c r="M21" s="63">
        <v>1555</v>
      </c>
      <c r="N21" s="59">
        <v>49.71</v>
      </c>
      <c r="O21" s="58">
        <v>535.08000000000004</v>
      </c>
      <c r="P21" s="43">
        <f t="shared" si="3"/>
        <v>49.14411166667508</v>
      </c>
      <c r="Q21" s="14" t="s">
        <v>32</v>
      </c>
      <c r="R21" s="24">
        <v>1</v>
      </c>
    </row>
    <row r="22" spans="2:22" ht="15" customHeight="1" x14ac:dyDescent="0.25">
      <c r="B22" s="11"/>
      <c r="C22" s="24"/>
      <c r="D22" s="23"/>
      <c r="E22" s="24"/>
      <c r="F22" s="39"/>
      <c r="G22" s="12"/>
      <c r="H22" s="42"/>
      <c r="I22" s="12"/>
      <c r="J22" s="41"/>
      <c r="K22" s="41"/>
      <c r="L22" s="43"/>
      <c r="M22" s="63"/>
      <c r="N22" s="59"/>
      <c r="O22" s="58"/>
      <c r="P22" s="43"/>
      <c r="R22" s="24"/>
    </row>
    <row r="23" spans="2:22" ht="15" customHeight="1" x14ac:dyDescent="0.25">
      <c r="B23" s="11">
        <v>11</v>
      </c>
      <c r="C23" s="119" t="s">
        <v>7</v>
      </c>
      <c r="D23" s="38" t="s">
        <v>44</v>
      </c>
      <c r="E23" s="24" t="s">
        <v>10</v>
      </c>
      <c r="F23" s="39">
        <v>159.30000000000001</v>
      </c>
      <c r="G23" s="12">
        <v>6.04</v>
      </c>
      <c r="H23" s="41"/>
      <c r="I23" s="13">
        <v>11.819000000000001</v>
      </c>
      <c r="J23" s="41">
        <f t="shared" si="0"/>
        <v>177.15899999999999</v>
      </c>
      <c r="K23" s="41">
        <v>50.26</v>
      </c>
      <c r="L23" s="43">
        <f t="shared" si="1"/>
        <v>227.41899999999998</v>
      </c>
      <c r="M23" s="63">
        <v>2448</v>
      </c>
      <c r="N23" s="59">
        <v>78.25</v>
      </c>
      <c r="O23" s="58">
        <v>842.28</v>
      </c>
      <c r="P23" s="43">
        <f t="shared" si="3"/>
        <v>77.366085637017719</v>
      </c>
      <c r="Q23" s="3">
        <v>2</v>
      </c>
      <c r="R23" s="24" t="s">
        <v>32</v>
      </c>
    </row>
    <row r="24" spans="2:22" ht="15" customHeight="1" x14ac:dyDescent="0.25">
      <c r="B24" s="11">
        <f t="shared" si="4"/>
        <v>12</v>
      </c>
      <c r="C24" s="119"/>
      <c r="D24" s="38" t="s">
        <v>45</v>
      </c>
      <c r="E24" s="24" t="s">
        <v>15</v>
      </c>
      <c r="F24" s="39">
        <v>78.150000000000006</v>
      </c>
      <c r="G24" s="12">
        <v>4.13</v>
      </c>
      <c r="H24" s="41"/>
      <c r="I24" s="13">
        <v>10.45</v>
      </c>
      <c r="J24" s="41">
        <f t="shared" si="0"/>
        <v>92.73</v>
      </c>
      <c r="K24" s="41">
        <v>25.35</v>
      </c>
      <c r="L24" s="43">
        <f t="shared" si="1"/>
        <v>118.08000000000001</v>
      </c>
      <c r="M24" s="63">
        <v>1271</v>
      </c>
      <c r="N24" s="59">
        <v>40.630000000000003</v>
      </c>
      <c r="O24" s="58">
        <v>437.34</v>
      </c>
      <c r="P24" s="43">
        <f t="shared" si="3"/>
        <v>40.169851208645952</v>
      </c>
      <c r="Q24" s="14" t="s">
        <v>32</v>
      </c>
      <c r="R24" s="24">
        <v>1</v>
      </c>
      <c r="V24" s="15">
        <v>0.33646199999999998</v>
      </c>
    </row>
    <row r="25" spans="2:22" ht="15" customHeight="1" x14ac:dyDescent="0.25">
      <c r="B25" s="11">
        <f t="shared" si="4"/>
        <v>13</v>
      </c>
      <c r="C25" s="119"/>
      <c r="D25" s="38" t="s">
        <v>46</v>
      </c>
      <c r="E25" s="24" t="s">
        <v>13</v>
      </c>
      <c r="F25" s="39">
        <v>110.84</v>
      </c>
      <c r="G25" s="12">
        <v>7.86</v>
      </c>
      <c r="H25" s="41"/>
      <c r="I25" s="13">
        <v>11.6</v>
      </c>
      <c r="J25" s="41">
        <f t="shared" si="0"/>
        <v>130.30000000000001</v>
      </c>
      <c r="K25" s="41">
        <v>34.32</v>
      </c>
      <c r="L25" s="43">
        <f t="shared" si="1"/>
        <v>164.62</v>
      </c>
      <c r="M25" s="63">
        <v>1772</v>
      </c>
      <c r="N25" s="59">
        <v>56.64</v>
      </c>
      <c r="O25" s="58">
        <v>609.66999999999996</v>
      </c>
      <c r="P25" s="43">
        <f t="shared" si="3"/>
        <v>56.002378946199997</v>
      </c>
      <c r="Q25" s="3">
        <v>1</v>
      </c>
      <c r="R25" s="24" t="s">
        <v>32</v>
      </c>
    </row>
    <row r="26" spans="2:22" ht="15" customHeight="1" x14ac:dyDescent="0.25">
      <c r="B26" s="11">
        <f t="shared" si="4"/>
        <v>14</v>
      </c>
      <c r="C26" s="119"/>
      <c r="D26" s="38" t="s">
        <v>47</v>
      </c>
      <c r="E26" s="24" t="s">
        <v>13</v>
      </c>
      <c r="F26" s="39">
        <v>97.6</v>
      </c>
      <c r="G26" s="12">
        <v>5.66</v>
      </c>
      <c r="H26" s="41"/>
      <c r="I26" s="13">
        <v>10.15</v>
      </c>
      <c r="J26" s="41">
        <f t="shared" si="0"/>
        <v>113.41</v>
      </c>
      <c r="K26" s="41">
        <v>31.05</v>
      </c>
      <c r="L26" s="43">
        <f t="shared" si="1"/>
        <v>144.46</v>
      </c>
      <c r="M26" s="63">
        <v>1555</v>
      </c>
      <c r="N26" s="59">
        <v>49.71</v>
      </c>
      <c r="O26" s="58">
        <v>535.08000000000004</v>
      </c>
      <c r="P26" s="43">
        <f t="shared" si="3"/>
        <v>49.14411166667508</v>
      </c>
      <c r="Q26" s="14" t="s">
        <v>32</v>
      </c>
      <c r="R26" s="24">
        <v>1</v>
      </c>
    </row>
    <row r="27" spans="2:22" ht="15" customHeight="1" x14ac:dyDescent="0.25">
      <c r="B27" s="11"/>
      <c r="C27" s="24"/>
      <c r="D27" s="23"/>
      <c r="E27" s="24"/>
      <c r="F27" s="39"/>
      <c r="G27" s="12"/>
      <c r="H27" s="42"/>
      <c r="I27" s="12"/>
      <c r="J27" s="41"/>
      <c r="K27" s="41"/>
      <c r="L27" s="43"/>
      <c r="M27" s="63"/>
      <c r="N27" s="59"/>
      <c r="O27" s="58"/>
      <c r="P27" s="43"/>
      <c r="R27" s="24"/>
    </row>
    <row r="28" spans="2:22" ht="15" customHeight="1" x14ac:dyDescent="0.25">
      <c r="B28" s="11">
        <v>15</v>
      </c>
      <c r="C28" s="119" t="s">
        <v>8</v>
      </c>
      <c r="D28" s="38" t="s">
        <v>48</v>
      </c>
      <c r="E28" s="24" t="s">
        <v>10</v>
      </c>
      <c r="F28" s="39">
        <v>159.30000000000001</v>
      </c>
      <c r="G28" s="12">
        <v>6.04</v>
      </c>
      <c r="H28" s="41"/>
      <c r="I28" s="13">
        <v>11.819000000000001</v>
      </c>
      <c r="J28" s="41">
        <f t="shared" si="0"/>
        <v>177.15899999999999</v>
      </c>
      <c r="K28" s="41">
        <v>50.26</v>
      </c>
      <c r="L28" s="43">
        <f t="shared" si="1"/>
        <v>227.41899999999998</v>
      </c>
      <c r="M28" s="63">
        <v>2448</v>
      </c>
      <c r="N28" s="59">
        <v>78.25</v>
      </c>
      <c r="O28" s="58">
        <v>842.28</v>
      </c>
      <c r="P28" s="43">
        <f t="shared" si="3"/>
        <v>77.366085637017719</v>
      </c>
      <c r="Q28" s="3">
        <v>2</v>
      </c>
      <c r="R28" s="24" t="s">
        <v>32</v>
      </c>
    </row>
    <row r="29" spans="2:22" ht="15" customHeight="1" x14ac:dyDescent="0.25">
      <c r="B29" s="11">
        <f t="shared" si="4"/>
        <v>16</v>
      </c>
      <c r="C29" s="119"/>
      <c r="D29" s="38" t="s">
        <v>49</v>
      </c>
      <c r="E29" s="24" t="s">
        <v>15</v>
      </c>
      <c r="F29" s="39">
        <v>78.150000000000006</v>
      </c>
      <c r="G29" s="12">
        <v>4.13</v>
      </c>
      <c r="H29" s="41"/>
      <c r="I29" s="13">
        <v>10.45</v>
      </c>
      <c r="J29" s="41">
        <f t="shared" si="0"/>
        <v>92.73</v>
      </c>
      <c r="K29" s="41">
        <v>25.35</v>
      </c>
      <c r="L29" s="43">
        <f t="shared" si="1"/>
        <v>118.08000000000001</v>
      </c>
      <c r="M29" s="63">
        <v>1271</v>
      </c>
      <c r="N29" s="59">
        <v>40.630000000000003</v>
      </c>
      <c r="O29" s="58">
        <v>437.34</v>
      </c>
      <c r="P29" s="43">
        <f t="shared" si="3"/>
        <v>40.169851208645952</v>
      </c>
      <c r="Q29" s="14" t="s">
        <v>32</v>
      </c>
      <c r="R29" s="24">
        <v>1</v>
      </c>
    </row>
    <row r="30" spans="2:22" ht="15" customHeight="1" x14ac:dyDescent="0.25">
      <c r="B30" s="11">
        <f t="shared" si="4"/>
        <v>17</v>
      </c>
      <c r="C30" s="119"/>
      <c r="D30" s="38" t="s">
        <v>50</v>
      </c>
      <c r="E30" s="24" t="s">
        <v>13</v>
      </c>
      <c r="F30" s="39">
        <v>110.84</v>
      </c>
      <c r="G30" s="12">
        <v>7.86</v>
      </c>
      <c r="H30" s="41"/>
      <c r="I30" s="13">
        <v>11.6</v>
      </c>
      <c r="J30" s="41">
        <f t="shared" si="0"/>
        <v>130.30000000000001</v>
      </c>
      <c r="K30" s="41">
        <v>34.32</v>
      </c>
      <c r="L30" s="43">
        <f t="shared" si="1"/>
        <v>164.62</v>
      </c>
      <c r="M30" s="63">
        <v>1772</v>
      </c>
      <c r="N30" s="59">
        <v>56.64</v>
      </c>
      <c r="O30" s="58">
        <v>609.66999999999996</v>
      </c>
      <c r="P30" s="43">
        <f t="shared" si="3"/>
        <v>56.002378946199997</v>
      </c>
      <c r="Q30" s="3">
        <v>1</v>
      </c>
      <c r="R30" s="24" t="s">
        <v>32</v>
      </c>
    </row>
    <row r="31" spans="2:22" ht="15" customHeight="1" x14ac:dyDescent="0.25">
      <c r="B31" s="11">
        <f t="shared" si="4"/>
        <v>18</v>
      </c>
      <c r="C31" s="119"/>
      <c r="D31" s="38" t="s">
        <v>51</v>
      </c>
      <c r="E31" s="24" t="s">
        <v>13</v>
      </c>
      <c r="F31" s="39">
        <v>97.6</v>
      </c>
      <c r="G31" s="12">
        <v>5.66</v>
      </c>
      <c r="H31" s="41"/>
      <c r="I31" s="13">
        <v>10.15</v>
      </c>
      <c r="J31" s="41">
        <f t="shared" si="0"/>
        <v>113.41</v>
      </c>
      <c r="K31" s="41">
        <v>31.05</v>
      </c>
      <c r="L31" s="43">
        <f t="shared" si="1"/>
        <v>144.46</v>
      </c>
      <c r="M31" s="63">
        <v>1555</v>
      </c>
      <c r="N31" s="59">
        <v>49.71</v>
      </c>
      <c r="O31" s="58">
        <v>535.08000000000004</v>
      </c>
      <c r="P31" s="43">
        <f t="shared" si="3"/>
        <v>49.14411166667508</v>
      </c>
      <c r="Q31" s="14" t="s">
        <v>32</v>
      </c>
      <c r="R31" s="24">
        <v>1</v>
      </c>
    </row>
    <row r="32" spans="2:22" ht="15" customHeight="1" x14ac:dyDescent="0.25">
      <c r="B32" s="11"/>
      <c r="C32" s="24"/>
      <c r="D32" s="23"/>
      <c r="E32" s="24"/>
      <c r="F32" s="39"/>
      <c r="G32" s="12"/>
      <c r="H32" s="42"/>
      <c r="I32" s="12"/>
      <c r="J32" s="41"/>
      <c r="K32" s="41"/>
      <c r="L32" s="43"/>
      <c r="M32" s="63"/>
      <c r="N32" s="59"/>
      <c r="O32" s="58"/>
      <c r="P32" s="43"/>
      <c r="R32" s="24"/>
    </row>
    <row r="33" spans="2:18" x14ac:dyDescent="0.25">
      <c r="B33" s="11">
        <v>19</v>
      </c>
      <c r="C33" s="119" t="s">
        <v>16</v>
      </c>
      <c r="D33" s="38" t="s">
        <v>52</v>
      </c>
      <c r="E33" s="24" t="s">
        <v>10</v>
      </c>
      <c r="F33" s="39">
        <v>159.30000000000001</v>
      </c>
      <c r="G33" s="12">
        <v>6.04</v>
      </c>
      <c r="H33" s="41"/>
      <c r="I33" s="13">
        <v>11.819000000000001</v>
      </c>
      <c r="J33" s="41">
        <f t="shared" si="0"/>
        <v>177.15899999999999</v>
      </c>
      <c r="K33" s="41">
        <v>50.26</v>
      </c>
      <c r="L33" s="43">
        <f t="shared" si="1"/>
        <v>227.41899999999998</v>
      </c>
      <c r="M33" s="63">
        <v>2448</v>
      </c>
      <c r="N33" s="59">
        <v>78.25</v>
      </c>
      <c r="O33" s="58">
        <v>842.28</v>
      </c>
      <c r="P33" s="43">
        <f t="shared" si="3"/>
        <v>77.366085637017719</v>
      </c>
      <c r="Q33" s="3">
        <v>2</v>
      </c>
      <c r="R33" s="24" t="s">
        <v>32</v>
      </c>
    </row>
    <row r="34" spans="2:18" x14ac:dyDescent="0.25">
      <c r="B34" s="11">
        <f t="shared" si="4"/>
        <v>20</v>
      </c>
      <c r="C34" s="119"/>
      <c r="D34" s="38" t="s">
        <v>53</v>
      </c>
      <c r="E34" s="24" t="s">
        <v>15</v>
      </c>
      <c r="F34" s="39">
        <v>78.150000000000006</v>
      </c>
      <c r="G34" s="12">
        <v>4.13</v>
      </c>
      <c r="H34" s="41"/>
      <c r="I34" s="13">
        <v>10.45</v>
      </c>
      <c r="J34" s="41">
        <f t="shared" si="0"/>
        <v>92.73</v>
      </c>
      <c r="K34" s="41">
        <v>25.35</v>
      </c>
      <c r="L34" s="43">
        <f t="shared" si="1"/>
        <v>118.08000000000001</v>
      </c>
      <c r="M34" s="63">
        <v>1271</v>
      </c>
      <c r="N34" s="59">
        <v>40.630000000000003</v>
      </c>
      <c r="O34" s="58">
        <v>437.34</v>
      </c>
      <c r="P34" s="43">
        <f t="shared" si="3"/>
        <v>40.169851208645952</v>
      </c>
      <c r="Q34" s="14" t="s">
        <v>32</v>
      </c>
      <c r="R34" s="24">
        <v>1</v>
      </c>
    </row>
    <row r="35" spans="2:18" x14ac:dyDescent="0.25">
      <c r="B35" s="11">
        <f t="shared" si="4"/>
        <v>21</v>
      </c>
      <c r="C35" s="119"/>
      <c r="D35" s="38" t="s">
        <v>54</v>
      </c>
      <c r="E35" s="24" t="s">
        <v>13</v>
      </c>
      <c r="F35" s="39">
        <v>110.84</v>
      </c>
      <c r="G35" s="12">
        <v>7.86</v>
      </c>
      <c r="H35" s="41"/>
      <c r="I35" s="13">
        <v>11.6</v>
      </c>
      <c r="J35" s="41">
        <f t="shared" si="0"/>
        <v>130.30000000000001</v>
      </c>
      <c r="K35" s="41">
        <v>34.32</v>
      </c>
      <c r="L35" s="43">
        <f t="shared" si="1"/>
        <v>164.62</v>
      </c>
      <c r="M35" s="63">
        <v>1772</v>
      </c>
      <c r="N35" s="59">
        <v>56.64</v>
      </c>
      <c r="O35" s="58">
        <v>609.66999999999996</v>
      </c>
      <c r="P35" s="43">
        <f t="shared" si="3"/>
        <v>56.002378946199997</v>
      </c>
      <c r="Q35" s="3">
        <v>1</v>
      </c>
      <c r="R35" s="24">
        <v>1</v>
      </c>
    </row>
    <row r="36" spans="2:18" x14ac:dyDescent="0.25">
      <c r="B36" s="11">
        <f t="shared" si="4"/>
        <v>22</v>
      </c>
      <c r="C36" s="119"/>
      <c r="D36" s="38" t="s">
        <v>55</v>
      </c>
      <c r="E36" s="24" t="s">
        <v>13</v>
      </c>
      <c r="F36" s="39">
        <v>97.6</v>
      </c>
      <c r="G36" s="12">
        <v>5.66</v>
      </c>
      <c r="H36" s="41"/>
      <c r="I36" s="13">
        <v>10.15</v>
      </c>
      <c r="J36" s="41">
        <f t="shared" si="0"/>
        <v>113.41</v>
      </c>
      <c r="K36" s="41">
        <v>31.05</v>
      </c>
      <c r="L36" s="43">
        <f t="shared" si="1"/>
        <v>144.46</v>
      </c>
      <c r="M36" s="63">
        <v>1555</v>
      </c>
      <c r="N36" s="59">
        <v>49.71</v>
      </c>
      <c r="O36" s="58">
        <v>535.08000000000004</v>
      </c>
      <c r="P36" s="43">
        <f t="shared" si="3"/>
        <v>49.14411166667508</v>
      </c>
      <c r="Q36" s="14" t="s">
        <v>32</v>
      </c>
      <c r="R36" s="24">
        <v>1</v>
      </c>
    </row>
    <row r="37" spans="2:18" x14ac:dyDescent="0.25">
      <c r="B37" s="11"/>
      <c r="C37" s="24"/>
      <c r="D37" s="23"/>
      <c r="E37" s="24"/>
      <c r="F37" s="39"/>
      <c r="G37" s="12"/>
      <c r="H37" s="42"/>
      <c r="I37" s="12"/>
      <c r="J37" s="41"/>
      <c r="K37" s="41"/>
      <c r="L37" s="43"/>
      <c r="M37" s="63"/>
      <c r="N37" s="59"/>
      <c r="O37" s="58"/>
      <c r="P37" s="43"/>
      <c r="R37" s="24"/>
    </row>
    <row r="38" spans="2:18" x14ac:dyDescent="0.25">
      <c r="B38" s="11">
        <v>23</v>
      </c>
      <c r="C38" s="119" t="s">
        <v>17</v>
      </c>
      <c r="D38" s="38" t="s">
        <v>56</v>
      </c>
      <c r="E38" s="24" t="s">
        <v>10</v>
      </c>
      <c r="F38" s="39">
        <v>159.30000000000001</v>
      </c>
      <c r="G38" s="12">
        <v>6.04</v>
      </c>
      <c r="H38" s="41"/>
      <c r="I38" s="13">
        <v>11.819000000000001</v>
      </c>
      <c r="J38" s="41">
        <f t="shared" si="0"/>
        <v>177.15899999999999</v>
      </c>
      <c r="K38" s="41">
        <v>50.26</v>
      </c>
      <c r="L38" s="43">
        <f t="shared" si="1"/>
        <v>227.41899999999998</v>
      </c>
      <c r="M38" s="63">
        <v>2448</v>
      </c>
      <c r="N38" s="59">
        <v>78.25</v>
      </c>
      <c r="O38" s="58">
        <v>842.28</v>
      </c>
      <c r="P38" s="43">
        <f t="shared" si="3"/>
        <v>77.366085637017719</v>
      </c>
      <c r="Q38" s="3">
        <v>2</v>
      </c>
      <c r="R38" s="24" t="s">
        <v>32</v>
      </c>
    </row>
    <row r="39" spans="2:18" x14ac:dyDescent="0.25">
      <c r="B39" s="11">
        <f t="shared" si="4"/>
        <v>24</v>
      </c>
      <c r="C39" s="119"/>
      <c r="D39" s="38" t="s">
        <v>57</v>
      </c>
      <c r="E39" s="24" t="s">
        <v>15</v>
      </c>
      <c r="F39" s="39">
        <v>78.150000000000006</v>
      </c>
      <c r="G39" s="12">
        <v>4.13</v>
      </c>
      <c r="H39" s="41"/>
      <c r="I39" s="13">
        <v>10.45</v>
      </c>
      <c r="J39" s="41">
        <f t="shared" si="0"/>
        <v>92.73</v>
      </c>
      <c r="K39" s="41">
        <v>25.35</v>
      </c>
      <c r="L39" s="43">
        <f t="shared" si="1"/>
        <v>118.08000000000001</v>
      </c>
      <c r="M39" s="63">
        <v>1271</v>
      </c>
      <c r="N39" s="59">
        <v>40.630000000000003</v>
      </c>
      <c r="O39" s="58">
        <v>437.34</v>
      </c>
      <c r="P39" s="43">
        <f t="shared" si="3"/>
        <v>40.169851208645952</v>
      </c>
      <c r="Q39" s="14" t="s">
        <v>32</v>
      </c>
      <c r="R39" s="24">
        <v>1</v>
      </c>
    </row>
    <row r="40" spans="2:18" x14ac:dyDescent="0.25">
      <c r="B40" s="11">
        <f t="shared" si="4"/>
        <v>25</v>
      </c>
      <c r="C40" s="119"/>
      <c r="D40" s="38" t="s">
        <v>58</v>
      </c>
      <c r="E40" s="24" t="s">
        <v>13</v>
      </c>
      <c r="F40" s="39">
        <v>110.84</v>
      </c>
      <c r="G40" s="12">
        <v>7.86</v>
      </c>
      <c r="H40" s="41"/>
      <c r="I40" s="13">
        <v>11.6</v>
      </c>
      <c r="J40" s="41">
        <f t="shared" si="0"/>
        <v>130.30000000000001</v>
      </c>
      <c r="K40" s="41">
        <v>34.32</v>
      </c>
      <c r="L40" s="43">
        <f t="shared" si="1"/>
        <v>164.62</v>
      </c>
      <c r="M40" s="63">
        <v>1772</v>
      </c>
      <c r="N40" s="59">
        <v>56.64</v>
      </c>
      <c r="O40" s="58">
        <v>609.66999999999996</v>
      </c>
      <c r="P40" s="43">
        <f t="shared" si="3"/>
        <v>56.002378946199997</v>
      </c>
      <c r="Q40" s="3">
        <v>1</v>
      </c>
      <c r="R40" s="24">
        <v>1</v>
      </c>
    </row>
    <row r="41" spans="2:18" x14ac:dyDescent="0.25">
      <c r="B41" s="11">
        <f t="shared" si="4"/>
        <v>26</v>
      </c>
      <c r="C41" s="119"/>
      <c r="D41" s="38" t="s">
        <v>59</v>
      </c>
      <c r="E41" s="24" t="s">
        <v>13</v>
      </c>
      <c r="F41" s="39">
        <v>97.6</v>
      </c>
      <c r="G41" s="12">
        <v>5.66</v>
      </c>
      <c r="H41" s="41"/>
      <c r="I41" s="13">
        <v>10.15</v>
      </c>
      <c r="J41" s="41">
        <f t="shared" si="0"/>
        <v>113.41</v>
      </c>
      <c r="K41" s="41">
        <v>31.05</v>
      </c>
      <c r="L41" s="43">
        <f t="shared" si="1"/>
        <v>144.46</v>
      </c>
      <c r="M41" s="63">
        <v>1555</v>
      </c>
      <c r="N41" s="59">
        <v>49.71</v>
      </c>
      <c r="O41" s="58">
        <v>535.08000000000004</v>
      </c>
      <c r="P41" s="43">
        <f t="shared" si="3"/>
        <v>49.14411166667508</v>
      </c>
      <c r="Q41" s="3">
        <v>1</v>
      </c>
      <c r="R41" s="24" t="s">
        <v>32</v>
      </c>
    </row>
    <row r="42" spans="2:18" x14ac:dyDescent="0.25">
      <c r="B42" s="11"/>
      <c r="C42" s="24"/>
      <c r="D42" s="23"/>
      <c r="E42" s="24"/>
      <c r="F42" s="39"/>
      <c r="G42" s="12"/>
      <c r="H42" s="42"/>
      <c r="I42" s="12"/>
      <c r="J42" s="41"/>
      <c r="K42" s="41"/>
      <c r="L42" s="43"/>
      <c r="M42" s="63"/>
      <c r="N42" s="59"/>
      <c r="O42" s="58"/>
      <c r="P42" s="43"/>
      <c r="R42" s="24"/>
    </row>
    <row r="43" spans="2:18" x14ac:dyDescent="0.25">
      <c r="B43" s="11">
        <v>27</v>
      </c>
      <c r="C43" s="119" t="s">
        <v>18</v>
      </c>
      <c r="D43" s="38" t="s">
        <v>60</v>
      </c>
      <c r="E43" s="24" t="s">
        <v>10</v>
      </c>
      <c r="F43" s="39">
        <v>159.30000000000001</v>
      </c>
      <c r="G43" s="12">
        <v>6.04</v>
      </c>
      <c r="H43" s="41"/>
      <c r="I43" s="13">
        <v>11.819000000000001</v>
      </c>
      <c r="J43" s="41">
        <f t="shared" si="0"/>
        <v>177.15899999999999</v>
      </c>
      <c r="K43" s="41">
        <v>50.26</v>
      </c>
      <c r="L43" s="43">
        <f t="shared" si="1"/>
        <v>227.41899999999998</v>
      </c>
      <c r="M43" s="63">
        <v>2448</v>
      </c>
      <c r="N43" s="59">
        <v>78.25</v>
      </c>
      <c r="O43" s="58">
        <v>842.28</v>
      </c>
      <c r="P43" s="43">
        <f t="shared" si="3"/>
        <v>77.366085637017719</v>
      </c>
      <c r="Q43" s="3">
        <v>2</v>
      </c>
      <c r="R43" s="24" t="s">
        <v>32</v>
      </c>
    </row>
    <row r="44" spans="2:18" x14ac:dyDescent="0.25">
      <c r="B44" s="11">
        <f t="shared" si="4"/>
        <v>28</v>
      </c>
      <c r="C44" s="119"/>
      <c r="D44" s="38" t="s">
        <v>61</v>
      </c>
      <c r="E44" s="24" t="s">
        <v>15</v>
      </c>
      <c r="F44" s="39">
        <v>78.150000000000006</v>
      </c>
      <c r="G44" s="12">
        <v>4.13</v>
      </c>
      <c r="H44" s="41"/>
      <c r="I44" s="13">
        <v>10.45</v>
      </c>
      <c r="J44" s="41">
        <f t="shared" si="0"/>
        <v>92.73</v>
      </c>
      <c r="K44" s="41">
        <v>25.35</v>
      </c>
      <c r="L44" s="43">
        <f t="shared" si="1"/>
        <v>118.08000000000001</v>
      </c>
      <c r="M44" s="63">
        <v>1271</v>
      </c>
      <c r="N44" s="59">
        <v>40.630000000000003</v>
      </c>
      <c r="O44" s="58">
        <v>437.34</v>
      </c>
      <c r="P44" s="43">
        <f t="shared" si="3"/>
        <v>40.169851208645952</v>
      </c>
      <c r="Q44" s="14" t="s">
        <v>32</v>
      </c>
      <c r="R44" s="24">
        <v>1</v>
      </c>
    </row>
    <row r="45" spans="2:18" x14ac:dyDescent="0.25">
      <c r="B45" s="11">
        <f t="shared" si="4"/>
        <v>29</v>
      </c>
      <c r="C45" s="119"/>
      <c r="D45" s="38" t="s">
        <v>62</v>
      </c>
      <c r="E45" s="24" t="s">
        <v>13</v>
      </c>
      <c r="F45" s="39">
        <v>110.84</v>
      </c>
      <c r="G45" s="12">
        <v>7.86</v>
      </c>
      <c r="H45" s="41"/>
      <c r="I45" s="13">
        <v>11.6</v>
      </c>
      <c r="J45" s="41">
        <f t="shared" si="0"/>
        <v>130.30000000000001</v>
      </c>
      <c r="K45" s="41">
        <v>34.32</v>
      </c>
      <c r="L45" s="43">
        <f t="shared" si="1"/>
        <v>164.62</v>
      </c>
      <c r="M45" s="63">
        <v>1772</v>
      </c>
      <c r="N45" s="59">
        <v>56.64</v>
      </c>
      <c r="O45" s="58">
        <v>609.66999999999996</v>
      </c>
      <c r="P45" s="43">
        <f t="shared" si="3"/>
        <v>56.002378946199997</v>
      </c>
      <c r="Q45" s="3">
        <v>1</v>
      </c>
      <c r="R45" s="24">
        <v>1</v>
      </c>
    </row>
    <row r="46" spans="2:18" x14ac:dyDescent="0.25">
      <c r="B46" s="11">
        <f t="shared" si="4"/>
        <v>30</v>
      </c>
      <c r="C46" s="119"/>
      <c r="D46" s="38" t="s">
        <v>63</v>
      </c>
      <c r="E46" s="24" t="s">
        <v>13</v>
      </c>
      <c r="F46" s="39">
        <v>97.6</v>
      </c>
      <c r="G46" s="12">
        <v>5.66</v>
      </c>
      <c r="H46" s="41"/>
      <c r="I46" s="13">
        <v>10.15</v>
      </c>
      <c r="J46" s="41">
        <f t="shared" si="0"/>
        <v>113.41</v>
      </c>
      <c r="K46" s="41">
        <v>31.05</v>
      </c>
      <c r="L46" s="43">
        <f t="shared" si="1"/>
        <v>144.46</v>
      </c>
      <c r="M46" s="63">
        <v>1555</v>
      </c>
      <c r="N46" s="59">
        <v>49.71</v>
      </c>
      <c r="O46" s="58">
        <v>535.08000000000004</v>
      </c>
      <c r="P46" s="43">
        <f t="shared" si="3"/>
        <v>49.14411166667508</v>
      </c>
      <c r="Q46" s="3">
        <v>1</v>
      </c>
      <c r="R46" s="24" t="s">
        <v>32</v>
      </c>
    </row>
    <row r="47" spans="2:18" x14ac:dyDescent="0.25">
      <c r="B47" s="11"/>
      <c r="C47" s="24"/>
      <c r="D47" s="23"/>
      <c r="E47" s="24"/>
      <c r="F47" s="39"/>
      <c r="G47" s="12"/>
      <c r="H47" s="42"/>
      <c r="I47" s="12"/>
      <c r="J47" s="41"/>
      <c r="K47" s="41"/>
      <c r="L47" s="43"/>
      <c r="M47" s="63"/>
      <c r="N47" s="59"/>
      <c r="O47" s="58"/>
      <c r="P47" s="43"/>
      <c r="R47" s="24"/>
    </row>
    <row r="48" spans="2:18" x14ac:dyDescent="0.25">
      <c r="B48" s="11">
        <v>31</v>
      </c>
      <c r="C48" s="119" t="s">
        <v>19</v>
      </c>
      <c r="D48" s="38" t="s">
        <v>64</v>
      </c>
      <c r="E48" s="24" t="s">
        <v>10</v>
      </c>
      <c r="F48" s="39">
        <v>159.30000000000001</v>
      </c>
      <c r="G48" s="12">
        <v>6.04</v>
      </c>
      <c r="H48" s="41"/>
      <c r="I48" s="13">
        <v>11.819000000000001</v>
      </c>
      <c r="J48" s="41">
        <f t="shared" si="0"/>
        <v>177.15899999999999</v>
      </c>
      <c r="K48" s="41">
        <v>50.26</v>
      </c>
      <c r="L48" s="43">
        <f t="shared" si="1"/>
        <v>227.41899999999998</v>
      </c>
      <c r="M48" s="63">
        <v>2448</v>
      </c>
      <c r="N48" s="59">
        <v>78.25</v>
      </c>
      <c r="O48" s="58">
        <v>842.28</v>
      </c>
      <c r="P48" s="43">
        <f t="shared" si="3"/>
        <v>77.366085637017719</v>
      </c>
      <c r="Q48" s="3">
        <v>2</v>
      </c>
      <c r="R48" s="24" t="s">
        <v>32</v>
      </c>
    </row>
    <row r="49" spans="2:18" x14ac:dyDescent="0.25">
      <c r="B49" s="11">
        <f t="shared" si="4"/>
        <v>32</v>
      </c>
      <c r="C49" s="119"/>
      <c r="D49" s="38" t="s">
        <v>65</v>
      </c>
      <c r="E49" s="24" t="s">
        <v>15</v>
      </c>
      <c r="F49" s="39">
        <v>78.150000000000006</v>
      </c>
      <c r="G49" s="12">
        <v>4.13</v>
      </c>
      <c r="H49" s="41"/>
      <c r="I49" s="13">
        <v>10.45</v>
      </c>
      <c r="J49" s="41">
        <f t="shared" si="0"/>
        <v>92.73</v>
      </c>
      <c r="K49" s="41">
        <v>25.35</v>
      </c>
      <c r="L49" s="43">
        <f t="shared" si="1"/>
        <v>118.08000000000001</v>
      </c>
      <c r="M49" s="63">
        <v>1271</v>
      </c>
      <c r="N49" s="59">
        <v>40.630000000000003</v>
      </c>
      <c r="O49" s="58">
        <v>437.34</v>
      </c>
      <c r="P49" s="43">
        <f t="shared" si="3"/>
        <v>40.169851208645952</v>
      </c>
      <c r="Q49" s="14" t="s">
        <v>32</v>
      </c>
      <c r="R49" s="24">
        <v>1</v>
      </c>
    </row>
    <row r="50" spans="2:18" x14ac:dyDescent="0.25">
      <c r="B50" s="11">
        <f t="shared" si="4"/>
        <v>33</v>
      </c>
      <c r="C50" s="119"/>
      <c r="D50" s="38" t="s">
        <v>66</v>
      </c>
      <c r="E50" s="24" t="s">
        <v>13</v>
      </c>
      <c r="F50" s="39">
        <v>110.84</v>
      </c>
      <c r="G50" s="12">
        <v>7.86</v>
      </c>
      <c r="H50" s="41"/>
      <c r="I50" s="13">
        <v>11.6</v>
      </c>
      <c r="J50" s="41">
        <f t="shared" si="0"/>
        <v>130.30000000000001</v>
      </c>
      <c r="K50" s="41">
        <v>34.32</v>
      </c>
      <c r="L50" s="43">
        <f t="shared" si="1"/>
        <v>164.62</v>
      </c>
      <c r="M50" s="63">
        <v>1772</v>
      </c>
      <c r="N50" s="59">
        <v>56.64</v>
      </c>
      <c r="O50" s="58">
        <v>609.66999999999996</v>
      </c>
      <c r="P50" s="43">
        <f t="shared" si="3"/>
        <v>56.002378946199997</v>
      </c>
      <c r="Q50" s="3">
        <v>1</v>
      </c>
      <c r="R50" s="24">
        <v>1</v>
      </c>
    </row>
    <row r="51" spans="2:18" x14ac:dyDescent="0.25">
      <c r="B51" s="11">
        <f t="shared" si="4"/>
        <v>34</v>
      </c>
      <c r="C51" s="119"/>
      <c r="D51" s="38" t="s">
        <v>67</v>
      </c>
      <c r="E51" s="24" t="s">
        <v>13</v>
      </c>
      <c r="F51" s="39">
        <v>97.6</v>
      </c>
      <c r="G51" s="12">
        <v>5.66</v>
      </c>
      <c r="H51" s="41"/>
      <c r="I51" s="13">
        <v>10.15</v>
      </c>
      <c r="J51" s="41">
        <f t="shared" si="0"/>
        <v>113.41</v>
      </c>
      <c r="K51" s="41">
        <v>31.05</v>
      </c>
      <c r="L51" s="43">
        <f t="shared" si="1"/>
        <v>144.46</v>
      </c>
      <c r="M51" s="63">
        <v>1555</v>
      </c>
      <c r="N51" s="59">
        <v>49.71</v>
      </c>
      <c r="O51" s="58">
        <v>535.08000000000004</v>
      </c>
      <c r="P51" s="43">
        <f t="shared" si="3"/>
        <v>49.14411166667508</v>
      </c>
      <c r="Q51" s="3">
        <v>1</v>
      </c>
      <c r="R51" s="24" t="s">
        <v>32</v>
      </c>
    </row>
    <row r="52" spans="2:18" x14ac:dyDescent="0.25">
      <c r="B52" s="11"/>
      <c r="C52" s="24"/>
      <c r="D52" s="23"/>
      <c r="E52" s="24"/>
      <c r="F52" s="39"/>
      <c r="G52" s="12"/>
      <c r="H52" s="42"/>
      <c r="I52" s="12"/>
      <c r="J52" s="41"/>
      <c r="K52" s="41"/>
      <c r="L52" s="43"/>
      <c r="M52" s="63"/>
      <c r="N52" s="59"/>
      <c r="O52" s="58"/>
      <c r="P52" s="43"/>
      <c r="R52" s="24"/>
    </row>
    <row r="53" spans="2:18" x14ac:dyDescent="0.25">
      <c r="B53" s="11">
        <v>35</v>
      </c>
      <c r="C53" s="119" t="s">
        <v>20</v>
      </c>
      <c r="D53" s="38" t="s">
        <v>68</v>
      </c>
      <c r="E53" s="24" t="s">
        <v>10</v>
      </c>
      <c r="F53" s="39">
        <v>159.30000000000001</v>
      </c>
      <c r="G53" s="12">
        <v>6.04</v>
      </c>
      <c r="H53" s="41"/>
      <c r="I53" s="13">
        <v>11.819000000000001</v>
      </c>
      <c r="J53" s="41">
        <f t="shared" si="0"/>
        <v>177.15899999999999</v>
      </c>
      <c r="K53" s="41">
        <v>50.26</v>
      </c>
      <c r="L53" s="43">
        <f t="shared" si="1"/>
        <v>227.41899999999998</v>
      </c>
      <c r="M53" s="63">
        <v>2448</v>
      </c>
      <c r="N53" s="59">
        <v>78.25</v>
      </c>
      <c r="O53" s="58">
        <v>842.28</v>
      </c>
      <c r="P53" s="43">
        <f t="shared" si="3"/>
        <v>77.366085637017719</v>
      </c>
      <c r="Q53" s="3">
        <v>2</v>
      </c>
      <c r="R53" s="24" t="s">
        <v>32</v>
      </c>
    </row>
    <row r="54" spans="2:18" x14ac:dyDescent="0.25">
      <c r="B54" s="11">
        <f t="shared" si="4"/>
        <v>36</v>
      </c>
      <c r="C54" s="119"/>
      <c r="D54" s="38" t="s">
        <v>69</v>
      </c>
      <c r="E54" s="24" t="s">
        <v>15</v>
      </c>
      <c r="F54" s="39">
        <v>78.150000000000006</v>
      </c>
      <c r="G54" s="12">
        <v>4.13</v>
      </c>
      <c r="H54" s="41"/>
      <c r="I54" s="13">
        <v>10.45</v>
      </c>
      <c r="J54" s="41">
        <f t="shared" si="0"/>
        <v>92.73</v>
      </c>
      <c r="K54" s="41">
        <v>25.35</v>
      </c>
      <c r="L54" s="43">
        <f t="shared" si="1"/>
        <v>118.08000000000001</v>
      </c>
      <c r="M54" s="63">
        <v>1271</v>
      </c>
      <c r="N54" s="59">
        <v>40.630000000000003</v>
      </c>
      <c r="O54" s="58">
        <v>437.34</v>
      </c>
      <c r="P54" s="43">
        <f t="shared" si="3"/>
        <v>40.169851208645952</v>
      </c>
      <c r="Q54" s="14" t="s">
        <v>32</v>
      </c>
      <c r="R54" s="24">
        <v>1</v>
      </c>
    </row>
    <row r="55" spans="2:18" x14ac:dyDescent="0.25">
      <c r="B55" s="11">
        <f t="shared" si="4"/>
        <v>37</v>
      </c>
      <c r="C55" s="119"/>
      <c r="D55" s="38" t="s">
        <v>70</v>
      </c>
      <c r="E55" s="24" t="s">
        <v>13</v>
      </c>
      <c r="F55" s="39">
        <v>110.84</v>
      </c>
      <c r="G55" s="12">
        <v>7.86</v>
      </c>
      <c r="H55" s="41"/>
      <c r="I55" s="13">
        <v>11.6</v>
      </c>
      <c r="J55" s="41">
        <f t="shared" si="0"/>
        <v>130.30000000000001</v>
      </c>
      <c r="K55" s="41">
        <v>34.32</v>
      </c>
      <c r="L55" s="43">
        <f t="shared" si="1"/>
        <v>164.62</v>
      </c>
      <c r="M55" s="63">
        <v>1772</v>
      </c>
      <c r="N55" s="59">
        <v>56.64</v>
      </c>
      <c r="O55" s="58">
        <v>609.66999999999996</v>
      </c>
      <c r="P55" s="43">
        <f t="shared" si="3"/>
        <v>56.002378946199997</v>
      </c>
      <c r="Q55" s="3">
        <v>1</v>
      </c>
      <c r="R55" s="24">
        <v>1</v>
      </c>
    </row>
    <row r="56" spans="2:18" x14ac:dyDescent="0.25">
      <c r="B56" s="11">
        <f t="shared" si="4"/>
        <v>38</v>
      </c>
      <c r="C56" s="119"/>
      <c r="D56" s="38" t="s">
        <v>71</v>
      </c>
      <c r="E56" s="24" t="s">
        <v>13</v>
      </c>
      <c r="F56" s="39">
        <v>97.6</v>
      </c>
      <c r="G56" s="12">
        <v>5.66</v>
      </c>
      <c r="H56" s="41"/>
      <c r="I56" s="13">
        <v>10.15</v>
      </c>
      <c r="J56" s="41">
        <f t="shared" si="0"/>
        <v>113.41</v>
      </c>
      <c r="K56" s="41">
        <v>31.05</v>
      </c>
      <c r="L56" s="43">
        <f t="shared" si="1"/>
        <v>144.46</v>
      </c>
      <c r="M56" s="63">
        <v>1555</v>
      </c>
      <c r="N56" s="59">
        <v>49.71</v>
      </c>
      <c r="O56" s="58">
        <v>535.08000000000004</v>
      </c>
      <c r="P56" s="43">
        <f t="shared" si="3"/>
        <v>49.14411166667508</v>
      </c>
      <c r="Q56" s="3">
        <v>1</v>
      </c>
      <c r="R56" s="24" t="s">
        <v>32</v>
      </c>
    </row>
    <row r="57" spans="2:18" x14ac:dyDescent="0.25">
      <c r="B57" s="11"/>
      <c r="C57" s="24"/>
      <c r="D57" s="23"/>
      <c r="E57" s="24"/>
      <c r="F57" s="39"/>
      <c r="G57" s="12"/>
      <c r="H57" s="42"/>
      <c r="I57" s="12"/>
      <c r="J57" s="41"/>
      <c r="K57" s="41"/>
      <c r="L57" s="43"/>
      <c r="M57" s="63"/>
      <c r="N57" s="59"/>
      <c r="O57" s="58"/>
      <c r="P57" s="43"/>
      <c r="R57" s="24"/>
    </row>
    <row r="58" spans="2:18" x14ac:dyDescent="0.25">
      <c r="B58" s="11">
        <v>39</v>
      </c>
      <c r="C58" s="119" t="s">
        <v>21</v>
      </c>
      <c r="D58" s="38" t="s">
        <v>72</v>
      </c>
      <c r="E58" s="24" t="s">
        <v>10</v>
      </c>
      <c r="F58" s="39">
        <v>159.30000000000001</v>
      </c>
      <c r="G58" s="12">
        <v>6.04</v>
      </c>
      <c r="H58" s="41"/>
      <c r="I58" s="13">
        <v>11.819000000000001</v>
      </c>
      <c r="J58" s="41">
        <f t="shared" si="0"/>
        <v>177.15899999999999</v>
      </c>
      <c r="K58" s="41">
        <v>50.26</v>
      </c>
      <c r="L58" s="43">
        <f t="shared" si="1"/>
        <v>227.41899999999998</v>
      </c>
      <c r="M58" s="63">
        <v>2448</v>
      </c>
      <c r="N58" s="59">
        <v>78.25</v>
      </c>
      <c r="O58" s="58">
        <v>842.28</v>
      </c>
      <c r="P58" s="43">
        <f t="shared" si="3"/>
        <v>77.366085637017719</v>
      </c>
      <c r="Q58" s="3">
        <v>2</v>
      </c>
      <c r="R58" s="24" t="s">
        <v>32</v>
      </c>
    </row>
    <row r="59" spans="2:18" x14ac:dyDescent="0.25">
      <c r="B59" s="11">
        <f t="shared" si="4"/>
        <v>40</v>
      </c>
      <c r="C59" s="119"/>
      <c r="D59" s="38" t="s">
        <v>73</v>
      </c>
      <c r="E59" s="24" t="s">
        <v>15</v>
      </c>
      <c r="F59" s="39">
        <v>78.150000000000006</v>
      </c>
      <c r="G59" s="12">
        <v>4.13</v>
      </c>
      <c r="H59" s="41"/>
      <c r="I59" s="13">
        <v>10.45</v>
      </c>
      <c r="J59" s="41">
        <f t="shared" si="0"/>
        <v>92.73</v>
      </c>
      <c r="K59" s="41">
        <v>25.35</v>
      </c>
      <c r="L59" s="43">
        <f t="shared" si="1"/>
        <v>118.08000000000001</v>
      </c>
      <c r="M59" s="63">
        <v>1271</v>
      </c>
      <c r="N59" s="59">
        <v>40.630000000000003</v>
      </c>
      <c r="O59" s="58">
        <v>437.34</v>
      </c>
      <c r="P59" s="43">
        <f t="shared" si="3"/>
        <v>40.169851208645952</v>
      </c>
      <c r="Q59" s="14" t="s">
        <v>32</v>
      </c>
      <c r="R59" s="24">
        <v>1</v>
      </c>
    </row>
    <row r="60" spans="2:18" x14ac:dyDescent="0.25">
      <c r="B60" s="11">
        <f t="shared" si="4"/>
        <v>41</v>
      </c>
      <c r="C60" s="119"/>
      <c r="D60" s="38" t="s">
        <v>74</v>
      </c>
      <c r="E60" s="24" t="s">
        <v>13</v>
      </c>
      <c r="F60" s="39">
        <v>110.84</v>
      </c>
      <c r="G60" s="12">
        <v>7.86</v>
      </c>
      <c r="H60" s="41"/>
      <c r="I60" s="13">
        <v>11.6</v>
      </c>
      <c r="J60" s="41">
        <f t="shared" si="0"/>
        <v>130.30000000000001</v>
      </c>
      <c r="K60" s="41">
        <v>34.32</v>
      </c>
      <c r="L60" s="43">
        <f t="shared" si="1"/>
        <v>164.62</v>
      </c>
      <c r="M60" s="63">
        <v>1772</v>
      </c>
      <c r="N60" s="59">
        <v>56.64</v>
      </c>
      <c r="O60" s="58">
        <v>609.66999999999996</v>
      </c>
      <c r="P60" s="43">
        <f t="shared" si="3"/>
        <v>56.002378946199997</v>
      </c>
      <c r="Q60" s="3">
        <v>1</v>
      </c>
      <c r="R60" s="24">
        <v>1</v>
      </c>
    </row>
    <row r="61" spans="2:18" x14ac:dyDescent="0.25">
      <c r="B61" s="11">
        <f t="shared" si="4"/>
        <v>42</v>
      </c>
      <c r="C61" s="119"/>
      <c r="D61" s="38" t="s">
        <v>75</v>
      </c>
      <c r="E61" s="24" t="s">
        <v>13</v>
      </c>
      <c r="F61" s="39">
        <v>97.6</v>
      </c>
      <c r="G61" s="12">
        <v>5.66</v>
      </c>
      <c r="H61" s="41"/>
      <c r="I61" s="13">
        <v>10.15</v>
      </c>
      <c r="J61" s="41">
        <f t="shared" si="0"/>
        <v>113.41</v>
      </c>
      <c r="K61" s="41">
        <v>31.05</v>
      </c>
      <c r="L61" s="43">
        <f t="shared" si="1"/>
        <v>144.46</v>
      </c>
      <c r="M61" s="63">
        <v>1555</v>
      </c>
      <c r="N61" s="59">
        <v>49.71</v>
      </c>
      <c r="O61" s="58">
        <v>535.08000000000004</v>
      </c>
      <c r="P61" s="43">
        <f t="shared" si="3"/>
        <v>49.14411166667508</v>
      </c>
      <c r="Q61" s="3">
        <v>1</v>
      </c>
      <c r="R61" s="24" t="s">
        <v>32</v>
      </c>
    </row>
    <row r="62" spans="2:18" x14ac:dyDescent="0.25">
      <c r="B62" s="11"/>
      <c r="C62" s="24"/>
      <c r="D62" s="23"/>
      <c r="E62" s="24"/>
      <c r="F62" s="39"/>
      <c r="G62" s="12"/>
      <c r="H62" s="42"/>
      <c r="I62" s="12"/>
      <c r="J62" s="41"/>
      <c r="K62" s="41"/>
      <c r="L62" s="43"/>
      <c r="M62" s="63"/>
      <c r="N62" s="59"/>
      <c r="O62" s="58"/>
      <c r="P62" s="43"/>
      <c r="R62" s="24"/>
    </row>
    <row r="63" spans="2:18" x14ac:dyDescent="0.25">
      <c r="B63" s="11">
        <v>43</v>
      </c>
      <c r="C63" s="119" t="s">
        <v>22</v>
      </c>
      <c r="D63" s="38" t="s">
        <v>76</v>
      </c>
      <c r="E63" s="24" t="s">
        <v>10</v>
      </c>
      <c r="F63" s="39">
        <v>159.30000000000001</v>
      </c>
      <c r="G63" s="12">
        <v>6.04</v>
      </c>
      <c r="H63" s="41"/>
      <c r="I63" s="13">
        <v>11.819000000000001</v>
      </c>
      <c r="J63" s="41">
        <f t="shared" si="0"/>
        <v>177.15899999999999</v>
      </c>
      <c r="K63" s="41">
        <v>50.26</v>
      </c>
      <c r="L63" s="43">
        <f t="shared" si="1"/>
        <v>227.41899999999998</v>
      </c>
      <c r="M63" s="63">
        <v>2448</v>
      </c>
      <c r="N63" s="59">
        <v>78.25</v>
      </c>
      <c r="O63" s="58">
        <v>842.28</v>
      </c>
      <c r="P63" s="43">
        <f t="shared" si="3"/>
        <v>77.366085637017719</v>
      </c>
      <c r="Q63" s="3">
        <v>2</v>
      </c>
      <c r="R63" s="24" t="s">
        <v>32</v>
      </c>
    </row>
    <row r="64" spans="2:18" x14ac:dyDescent="0.25">
      <c r="B64" s="11">
        <f t="shared" si="4"/>
        <v>44</v>
      </c>
      <c r="C64" s="119"/>
      <c r="D64" s="38" t="s">
        <v>77</v>
      </c>
      <c r="E64" s="24" t="s">
        <v>15</v>
      </c>
      <c r="F64" s="39">
        <v>78.150000000000006</v>
      </c>
      <c r="G64" s="12">
        <v>4.13</v>
      </c>
      <c r="H64" s="41"/>
      <c r="I64" s="13">
        <v>10.45</v>
      </c>
      <c r="J64" s="41">
        <f t="shared" si="0"/>
        <v>92.73</v>
      </c>
      <c r="K64" s="41">
        <v>25.35</v>
      </c>
      <c r="L64" s="43">
        <f t="shared" si="1"/>
        <v>118.08000000000001</v>
      </c>
      <c r="M64" s="63">
        <v>1271</v>
      </c>
      <c r="N64" s="59">
        <v>40.630000000000003</v>
      </c>
      <c r="O64" s="58">
        <v>437.34</v>
      </c>
      <c r="P64" s="43">
        <f t="shared" si="3"/>
        <v>40.169851208645952</v>
      </c>
      <c r="Q64" s="14" t="s">
        <v>32</v>
      </c>
      <c r="R64" s="24">
        <v>1</v>
      </c>
    </row>
    <row r="65" spans="2:18" x14ac:dyDescent="0.25">
      <c r="B65" s="11">
        <f t="shared" si="4"/>
        <v>45</v>
      </c>
      <c r="C65" s="119"/>
      <c r="D65" s="38" t="s">
        <v>78</v>
      </c>
      <c r="E65" s="24" t="s">
        <v>13</v>
      </c>
      <c r="F65" s="39">
        <v>110.84</v>
      </c>
      <c r="G65" s="12">
        <v>7.86</v>
      </c>
      <c r="H65" s="41"/>
      <c r="I65" s="13">
        <v>11.6</v>
      </c>
      <c r="J65" s="41">
        <f t="shared" si="0"/>
        <v>130.30000000000001</v>
      </c>
      <c r="K65" s="41">
        <v>34.32</v>
      </c>
      <c r="L65" s="43">
        <f t="shared" si="1"/>
        <v>164.62</v>
      </c>
      <c r="M65" s="63">
        <v>1772</v>
      </c>
      <c r="N65" s="59">
        <v>56.64</v>
      </c>
      <c r="O65" s="58">
        <v>609.66999999999996</v>
      </c>
      <c r="P65" s="43">
        <f t="shared" si="3"/>
        <v>56.002378946199997</v>
      </c>
      <c r="Q65" s="3">
        <v>1</v>
      </c>
      <c r="R65" s="24">
        <v>1</v>
      </c>
    </row>
    <row r="66" spans="2:18" x14ac:dyDescent="0.25">
      <c r="B66" s="11">
        <f t="shared" si="4"/>
        <v>46</v>
      </c>
      <c r="C66" s="119"/>
      <c r="D66" s="38" t="s">
        <v>79</v>
      </c>
      <c r="E66" s="24" t="s">
        <v>13</v>
      </c>
      <c r="F66" s="39">
        <v>97.6</v>
      </c>
      <c r="G66" s="12">
        <v>5.66</v>
      </c>
      <c r="H66" s="41"/>
      <c r="I66" s="13">
        <v>10.15</v>
      </c>
      <c r="J66" s="41">
        <f t="shared" si="0"/>
        <v>113.41</v>
      </c>
      <c r="K66" s="41">
        <v>31.05</v>
      </c>
      <c r="L66" s="43">
        <f t="shared" si="1"/>
        <v>144.46</v>
      </c>
      <c r="M66" s="63">
        <v>1555</v>
      </c>
      <c r="N66" s="59">
        <v>49.71</v>
      </c>
      <c r="O66" s="58">
        <v>535.08000000000004</v>
      </c>
      <c r="P66" s="43">
        <f t="shared" si="3"/>
        <v>49.14411166667508</v>
      </c>
      <c r="Q66" s="3">
        <v>1</v>
      </c>
      <c r="R66" s="24" t="s">
        <v>32</v>
      </c>
    </row>
    <row r="67" spans="2:18" x14ac:dyDescent="0.25">
      <c r="B67" s="11"/>
      <c r="C67" s="24"/>
      <c r="D67" s="23"/>
      <c r="E67" s="24"/>
      <c r="F67" s="39"/>
      <c r="G67" s="12"/>
      <c r="H67" s="42"/>
      <c r="I67" s="12"/>
      <c r="J67" s="41"/>
      <c r="K67" s="41"/>
      <c r="L67" s="43"/>
      <c r="M67" s="63"/>
      <c r="N67" s="59"/>
      <c r="O67" s="58"/>
      <c r="P67" s="43"/>
      <c r="R67" s="24"/>
    </row>
    <row r="68" spans="2:18" x14ac:dyDescent="0.25">
      <c r="B68" s="11">
        <v>47</v>
      </c>
      <c r="C68" s="119" t="s">
        <v>12</v>
      </c>
      <c r="D68" s="38" t="s">
        <v>80</v>
      </c>
      <c r="E68" s="24" t="s">
        <v>13</v>
      </c>
      <c r="F68" s="39">
        <v>110.84</v>
      </c>
      <c r="G68" s="12">
        <v>7.86</v>
      </c>
      <c r="H68" s="41"/>
      <c r="I68" s="13">
        <v>11.6</v>
      </c>
      <c r="J68" s="41">
        <f t="shared" si="0"/>
        <v>130.30000000000001</v>
      </c>
      <c r="K68" s="41">
        <v>34.32</v>
      </c>
      <c r="L68" s="43">
        <f t="shared" si="1"/>
        <v>164.62</v>
      </c>
      <c r="M68" s="63">
        <v>1772</v>
      </c>
      <c r="N68" s="59">
        <v>56.64</v>
      </c>
      <c r="O68" s="58">
        <v>609.66999999999996</v>
      </c>
      <c r="P68" s="43">
        <f t="shared" si="3"/>
        <v>56.002378946199997</v>
      </c>
      <c r="Q68" s="3">
        <v>1</v>
      </c>
      <c r="R68" s="24">
        <v>1</v>
      </c>
    </row>
    <row r="69" spans="2:18" x14ac:dyDescent="0.25">
      <c r="B69" s="11">
        <v>48</v>
      </c>
      <c r="C69" s="119"/>
      <c r="D69" s="38" t="s">
        <v>81</v>
      </c>
      <c r="E69" s="24" t="s">
        <v>13</v>
      </c>
      <c r="F69" s="39">
        <v>97.6</v>
      </c>
      <c r="G69" s="12">
        <v>5.66</v>
      </c>
      <c r="H69" s="41"/>
      <c r="I69" s="13">
        <v>10.15</v>
      </c>
      <c r="J69" s="41">
        <f t="shared" si="0"/>
        <v>113.41</v>
      </c>
      <c r="K69" s="41">
        <v>31.05</v>
      </c>
      <c r="L69" s="43">
        <f t="shared" si="1"/>
        <v>144.46</v>
      </c>
      <c r="M69" s="63">
        <v>1555</v>
      </c>
      <c r="N69" s="59">
        <v>49.71</v>
      </c>
      <c r="O69" s="58">
        <v>535.08000000000004</v>
      </c>
      <c r="P69" s="43">
        <f t="shared" si="3"/>
        <v>49.14411166667508</v>
      </c>
      <c r="Q69" s="3">
        <v>1</v>
      </c>
      <c r="R69" s="24" t="s">
        <v>32</v>
      </c>
    </row>
    <row r="70" spans="2:18" x14ac:dyDescent="0.25">
      <c r="B70" s="11"/>
      <c r="C70" s="24"/>
      <c r="D70" s="23"/>
      <c r="E70" s="24"/>
      <c r="F70" s="39"/>
      <c r="G70" s="12"/>
      <c r="H70" s="42"/>
      <c r="I70" s="12"/>
      <c r="J70" s="42"/>
      <c r="K70" s="41"/>
      <c r="L70" s="41"/>
      <c r="M70" s="64"/>
      <c r="N70" s="43"/>
      <c r="O70" s="58"/>
      <c r="P70" s="43"/>
      <c r="R70" s="24"/>
    </row>
    <row r="71" spans="2:18" ht="14.4" thickBot="1" x14ac:dyDescent="0.3">
      <c r="B71" s="11"/>
      <c r="C71" s="35"/>
      <c r="D71" s="38" t="s">
        <v>9</v>
      </c>
      <c r="E71" s="24"/>
      <c r="F71" s="14"/>
      <c r="H71" s="35"/>
      <c r="J71" s="35"/>
      <c r="K71" s="24"/>
      <c r="L71" s="24"/>
      <c r="M71" s="65"/>
      <c r="N71" s="44"/>
      <c r="O71" s="71"/>
      <c r="P71" s="44"/>
      <c r="R71" s="24">
        <v>6</v>
      </c>
    </row>
    <row r="72" spans="2:18" x14ac:dyDescent="0.25">
      <c r="B72" s="46"/>
      <c r="C72" s="47"/>
      <c r="D72" s="48"/>
      <c r="E72" s="49"/>
      <c r="F72" s="50"/>
      <c r="G72" s="9"/>
      <c r="H72" s="47"/>
      <c r="I72" s="51"/>
      <c r="J72" s="47"/>
      <c r="K72" s="49"/>
      <c r="L72" s="49"/>
      <c r="M72" s="66"/>
      <c r="N72" s="52"/>
      <c r="O72" s="72"/>
      <c r="P72" s="52"/>
      <c r="Q72" s="74"/>
      <c r="R72" s="49"/>
    </row>
    <row r="73" spans="2:18" x14ac:dyDescent="0.25">
      <c r="B73" s="11"/>
      <c r="C73" s="35"/>
      <c r="D73" s="38"/>
      <c r="E73" s="24" t="s">
        <v>11</v>
      </c>
      <c r="F73" s="39">
        <f>SUM(F10:F71)</f>
        <v>5402.8200000000024</v>
      </c>
      <c r="G73" s="12">
        <f>SUM(G10:G71)</f>
        <v>289.54000000000008</v>
      </c>
      <c r="H73" s="35"/>
      <c r="I73" s="12">
        <f t="shared" ref="I73:R73" si="5">SUM(I10:I71)</f>
        <v>529.07799999999997</v>
      </c>
      <c r="J73" s="42">
        <f t="shared" si="5"/>
        <v>6221.4379999999983</v>
      </c>
      <c r="K73" s="42">
        <f t="shared" si="5"/>
        <v>1706.4299999999992</v>
      </c>
      <c r="L73" s="43">
        <f t="shared" si="5"/>
        <v>7927.8679999999977</v>
      </c>
      <c r="M73" s="65">
        <f t="shared" si="5"/>
        <v>85337</v>
      </c>
      <c r="N73" s="43">
        <f t="shared" si="5"/>
        <v>2727.8500000000008</v>
      </c>
      <c r="O73" s="65">
        <f t="shared" si="5"/>
        <v>29362.518799999998</v>
      </c>
      <c r="P73" s="43">
        <f t="shared" si="5"/>
        <v>2696.9959176980478</v>
      </c>
      <c r="Q73" s="3">
        <f t="shared" si="5"/>
        <v>44</v>
      </c>
      <c r="R73" s="24">
        <f t="shared" si="5"/>
        <v>31</v>
      </c>
    </row>
    <row r="74" spans="2:18" ht="14.4" thickBot="1" x14ac:dyDescent="0.3">
      <c r="B74" s="16"/>
      <c r="C74" s="36"/>
      <c r="D74" s="16"/>
      <c r="E74" s="25"/>
      <c r="F74" s="19"/>
      <c r="G74" s="18"/>
      <c r="H74" s="36"/>
      <c r="I74" s="17"/>
      <c r="J74" s="36"/>
      <c r="K74" s="25"/>
      <c r="L74" s="25"/>
      <c r="M74" s="67"/>
      <c r="N74" s="45"/>
      <c r="O74" s="73"/>
      <c r="P74" s="45"/>
      <c r="Q74" s="18"/>
      <c r="R74" s="25"/>
    </row>
    <row r="76" spans="2:18" x14ac:dyDescent="0.25">
      <c r="L76" s="57"/>
      <c r="M76" s="57"/>
      <c r="N76" s="12"/>
      <c r="P76" s="12"/>
    </row>
    <row r="77" spans="2:18" x14ac:dyDescent="0.25">
      <c r="L77" s="57"/>
      <c r="M77" s="57"/>
    </row>
  </sheetData>
  <mergeCells count="16">
    <mergeCell ref="C53:C56"/>
    <mergeCell ref="C58:C61"/>
    <mergeCell ref="C63:C66"/>
    <mergeCell ref="C68:C69"/>
    <mergeCell ref="C23:C26"/>
    <mergeCell ref="C28:C31"/>
    <mergeCell ref="C33:C36"/>
    <mergeCell ref="C38:C41"/>
    <mergeCell ref="C43:C46"/>
    <mergeCell ref="C48:C51"/>
    <mergeCell ref="C18:C21"/>
    <mergeCell ref="B4:L4"/>
    <mergeCell ref="B5:R5"/>
    <mergeCell ref="Q7:R7"/>
    <mergeCell ref="C10:C12"/>
    <mergeCell ref="C14:C1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4"/>
  <sheetViews>
    <sheetView workbookViewId="0">
      <selection activeCell="E4" sqref="E4"/>
    </sheetView>
  </sheetViews>
  <sheetFormatPr defaultColWidth="9.109375" defaultRowHeight="13.8" x14ac:dyDescent="0.25"/>
  <cols>
    <col min="1" max="1" width="9.109375" style="7"/>
    <col min="2" max="2" width="5.77734375" style="7" bestFit="1" customWidth="1"/>
    <col min="3" max="3" width="11.6640625" style="7" customWidth="1"/>
    <col min="4" max="4" width="12.44140625" style="7" bestFit="1" customWidth="1"/>
    <col min="5" max="6" width="11.33203125" style="8" customWidth="1"/>
    <col min="7" max="8" width="9.109375" style="7"/>
    <col min="9" max="9" width="12.6640625" style="7" bestFit="1" customWidth="1"/>
    <col min="10" max="16384" width="9.109375" style="7"/>
  </cols>
  <sheetData>
    <row r="1" spans="2:6" x14ac:dyDescent="0.25">
      <c r="B1" s="3"/>
      <c r="C1" s="3"/>
      <c r="D1" s="3"/>
    </row>
    <row r="2" spans="2:6" x14ac:dyDescent="0.25">
      <c r="B2" s="3"/>
      <c r="C2" s="3"/>
      <c r="D2" s="3"/>
    </row>
    <row r="3" spans="2:6" ht="14.4" thickBot="1" x14ac:dyDescent="0.3">
      <c r="B3" s="3"/>
      <c r="C3" s="3"/>
      <c r="D3" s="3"/>
    </row>
    <row r="4" spans="2:6" x14ac:dyDescent="0.25">
      <c r="B4" s="120"/>
      <c r="C4" s="121"/>
      <c r="D4" s="121"/>
      <c r="E4" s="76"/>
      <c r="F4" s="76"/>
    </row>
    <row r="5" spans="2:6" x14ac:dyDescent="0.25">
      <c r="B5" s="122"/>
      <c r="C5" s="123"/>
      <c r="D5" s="123"/>
      <c r="E5" s="123"/>
      <c r="F5" s="123"/>
    </row>
    <row r="6" spans="2:6" ht="14.4" thickBot="1" x14ac:dyDescent="0.3">
      <c r="B6" s="77"/>
      <c r="C6" s="78"/>
      <c r="D6" s="78"/>
      <c r="E6" s="78"/>
      <c r="F6" s="78"/>
    </row>
    <row r="7" spans="2:6" ht="41.4" x14ac:dyDescent="0.25">
      <c r="B7" s="26" t="s">
        <v>0</v>
      </c>
      <c r="C7" s="26" t="s">
        <v>1</v>
      </c>
      <c r="D7" s="26" t="s">
        <v>2</v>
      </c>
      <c r="E7" s="32" t="s">
        <v>31</v>
      </c>
      <c r="F7" s="32" t="s">
        <v>35</v>
      </c>
    </row>
    <row r="8" spans="2:6" ht="14.4" thickBot="1" x14ac:dyDescent="0.3">
      <c r="B8" s="27"/>
      <c r="C8" s="27"/>
      <c r="D8" s="27"/>
      <c r="E8" s="54"/>
      <c r="F8" s="80"/>
    </row>
    <row r="9" spans="2:6" x14ac:dyDescent="0.25">
      <c r="B9" s="21"/>
      <c r="C9" s="26"/>
      <c r="D9" s="22"/>
      <c r="E9" s="55"/>
      <c r="F9" s="81"/>
    </row>
    <row r="10" spans="2:6" x14ac:dyDescent="0.25">
      <c r="B10" s="11">
        <v>1</v>
      </c>
      <c r="C10" s="119" t="s">
        <v>25</v>
      </c>
      <c r="D10" s="38" t="s">
        <v>86</v>
      </c>
      <c r="E10" s="59">
        <v>78.25</v>
      </c>
      <c r="F10" s="82">
        <f>+(2697/7927.88)*227.42</f>
        <v>77.366425828847056</v>
      </c>
    </row>
    <row r="11" spans="2:6" x14ac:dyDescent="0.25">
      <c r="B11" s="11">
        <v>2</v>
      </c>
      <c r="C11" s="119"/>
      <c r="D11" s="38" t="s">
        <v>87</v>
      </c>
      <c r="E11" s="59">
        <v>56.64</v>
      </c>
      <c r="F11" s="82">
        <f>+(2697/7927.88)*164.62</f>
        <v>56.002378946199997</v>
      </c>
    </row>
    <row r="12" spans="2:6" x14ac:dyDescent="0.25">
      <c r="B12" s="11">
        <v>3</v>
      </c>
      <c r="C12" s="119"/>
      <c r="D12" s="38" t="s">
        <v>88</v>
      </c>
      <c r="E12" s="59">
        <v>49.71</v>
      </c>
      <c r="F12" s="82">
        <f>+(2697/7927.88)*144.46</f>
        <v>49.14411166667508</v>
      </c>
    </row>
    <row r="13" spans="2:6" x14ac:dyDescent="0.25">
      <c r="B13" s="11">
        <v>4</v>
      </c>
      <c r="C13" s="119" t="s">
        <v>14</v>
      </c>
      <c r="D13" s="38" t="s">
        <v>40</v>
      </c>
      <c r="E13" s="59">
        <v>78.25</v>
      </c>
      <c r="F13" s="82">
        <f>+(2697/7927.88)*227.42</f>
        <v>77.366425828847056</v>
      </c>
    </row>
    <row r="14" spans="2:6" x14ac:dyDescent="0.25">
      <c r="B14" s="11">
        <f>+B13+1</f>
        <v>5</v>
      </c>
      <c r="C14" s="119"/>
      <c r="D14" s="38" t="s">
        <v>89</v>
      </c>
      <c r="E14" s="59">
        <v>56.64</v>
      </c>
      <c r="F14" s="82">
        <f>+(2697/7927.88)*164.62</f>
        <v>56.002378946199997</v>
      </c>
    </row>
    <row r="15" spans="2:6" x14ac:dyDescent="0.25">
      <c r="B15" s="11">
        <v>6</v>
      </c>
      <c r="C15" s="119"/>
      <c r="D15" s="38" t="s">
        <v>90</v>
      </c>
      <c r="E15" s="59">
        <v>49.71</v>
      </c>
      <c r="F15" s="82">
        <f>+(2697/7927.88)*144.46</f>
        <v>49.14411166667508</v>
      </c>
    </row>
    <row r="16" spans="2:6" ht="15" customHeight="1" x14ac:dyDescent="0.25">
      <c r="B16" s="11">
        <v>7</v>
      </c>
      <c r="C16" s="119" t="s">
        <v>6</v>
      </c>
      <c r="D16" s="38" t="s">
        <v>91</v>
      </c>
      <c r="E16" s="59">
        <v>78.25</v>
      </c>
      <c r="F16" s="82">
        <f>+(2697/7927.88)*227.42</f>
        <v>77.366425828847056</v>
      </c>
    </row>
    <row r="17" spans="2:9" ht="15" customHeight="1" x14ac:dyDescent="0.25">
      <c r="B17" s="11">
        <f>+B16+1</f>
        <v>8</v>
      </c>
      <c r="C17" s="119"/>
      <c r="D17" s="38" t="s">
        <v>41</v>
      </c>
      <c r="E17" s="59">
        <v>40.630000000000003</v>
      </c>
      <c r="F17" s="82">
        <f>+(2697/7927.88)*118.08</f>
        <v>40.169851208645944</v>
      </c>
    </row>
    <row r="18" spans="2:9" ht="15" customHeight="1" x14ac:dyDescent="0.25">
      <c r="B18" s="11">
        <f t="shared" ref="B18:B55" si="0">+B17+1</f>
        <v>9</v>
      </c>
      <c r="C18" s="119"/>
      <c r="D18" s="38" t="s">
        <v>42</v>
      </c>
      <c r="E18" s="59">
        <v>56.64</v>
      </c>
      <c r="F18" s="82">
        <f>+(2697/7927.88)*164.62</f>
        <v>56.002378946199997</v>
      </c>
    </row>
    <row r="19" spans="2:9" ht="15" customHeight="1" x14ac:dyDescent="0.25">
      <c r="B19" s="11">
        <f t="shared" si="0"/>
        <v>10</v>
      </c>
      <c r="C19" s="119"/>
      <c r="D19" s="38" t="s">
        <v>43</v>
      </c>
      <c r="E19" s="59">
        <v>49.71</v>
      </c>
      <c r="F19" s="82">
        <f>+(2697/7927.88)*144.46</f>
        <v>49.14411166667508</v>
      </c>
    </row>
    <row r="20" spans="2:9" ht="15" customHeight="1" x14ac:dyDescent="0.25">
      <c r="B20" s="11">
        <v>11</v>
      </c>
      <c r="C20" s="119" t="s">
        <v>7</v>
      </c>
      <c r="D20" s="38" t="s">
        <v>44</v>
      </c>
      <c r="E20" s="59">
        <v>78.25</v>
      </c>
      <c r="F20" s="82">
        <f>+(2697/7927.88)*227.42</f>
        <v>77.366425828847056</v>
      </c>
    </row>
    <row r="21" spans="2:9" ht="15" customHeight="1" x14ac:dyDescent="0.25">
      <c r="B21" s="11">
        <f t="shared" si="0"/>
        <v>12</v>
      </c>
      <c r="C21" s="119"/>
      <c r="D21" s="38" t="s">
        <v>45</v>
      </c>
      <c r="E21" s="59">
        <v>40.630000000000003</v>
      </c>
      <c r="F21" s="82">
        <f>+(2697/7927.88)*118.08</f>
        <v>40.169851208645944</v>
      </c>
      <c r="I21" s="15">
        <v>0.33646199999999998</v>
      </c>
    </row>
    <row r="22" spans="2:9" ht="15" customHeight="1" x14ac:dyDescent="0.25">
      <c r="B22" s="11">
        <f t="shared" si="0"/>
        <v>13</v>
      </c>
      <c r="C22" s="119"/>
      <c r="D22" s="38" t="s">
        <v>46</v>
      </c>
      <c r="E22" s="59">
        <v>56.64</v>
      </c>
      <c r="F22" s="82">
        <f>+(2697/7927.88)*164.62</f>
        <v>56.002378946199997</v>
      </c>
    </row>
    <row r="23" spans="2:9" ht="15" customHeight="1" x14ac:dyDescent="0.25">
      <c r="B23" s="11">
        <f t="shared" si="0"/>
        <v>14</v>
      </c>
      <c r="C23" s="119"/>
      <c r="D23" s="38" t="s">
        <v>47</v>
      </c>
      <c r="E23" s="59">
        <v>49.71</v>
      </c>
      <c r="F23" s="82">
        <f>+(2697/7927.88)*144.46</f>
        <v>49.14411166667508</v>
      </c>
    </row>
    <row r="24" spans="2:9" ht="15" customHeight="1" x14ac:dyDescent="0.25">
      <c r="B24" s="11">
        <v>15</v>
      </c>
      <c r="C24" s="119" t="s">
        <v>8</v>
      </c>
      <c r="D24" s="38" t="s">
        <v>48</v>
      </c>
      <c r="E24" s="59">
        <v>78.25</v>
      </c>
      <c r="F24" s="82">
        <f>+(2697/7927.88)*227.42</f>
        <v>77.366425828847056</v>
      </c>
    </row>
    <row r="25" spans="2:9" ht="15" customHeight="1" x14ac:dyDescent="0.25">
      <c r="B25" s="11">
        <f t="shared" si="0"/>
        <v>16</v>
      </c>
      <c r="C25" s="119"/>
      <c r="D25" s="38" t="s">
        <v>49</v>
      </c>
      <c r="E25" s="59">
        <v>40.630000000000003</v>
      </c>
      <c r="F25" s="82">
        <f>+(2697/7927.88)*118.08</f>
        <v>40.169851208645944</v>
      </c>
    </row>
    <row r="26" spans="2:9" ht="15" customHeight="1" x14ac:dyDescent="0.25">
      <c r="B26" s="11">
        <f t="shared" si="0"/>
        <v>17</v>
      </c>
      <c r="C26" s="119"/>
      <c r="D26" s="38" t="s">
        <v>50</v>
      </c>
      <c r="E26" s="59">
        <v>56.64</v>
      </c>
      <c r="F26" s="82">
        <f>+(2697/7927.88)*164.62</f>
        <v>56.002378946199997</v>
      </c>
    </row>
    <row r="27" spans="2:9" ht="15" customHeight="1" x14ac:dyDescent="0.25">
      <c r="B27" s="11">
        <f t="shared" si="0"/>
        <v>18</v>
      </c>
      <c r="C27" s="119"/>
      <c r="D27" s="38" t="s">
        <v>51</v>
      </c>
      <c r="E27" s="59">
        <v>49.71</v>
      </c>
      <c r="F27" s="82">
        <f>+(2697/7927.88)*144.46</f>
        <v>49.14411166667508</v>
      </c>
    </row>
    <row r="28" spans="2:9" x14ac:dyDescent="0.25">
      <c r="B28" s="11">
        <v>19</v>
      </c>
      <c r="C28" s="119" t="s">
        <v>16</v>
      </c>
      <c r="D28" s="38" t="s">
        <v>52</v>
      </c>
      <c r="E28" s="59">
        <v>78.25</v>
      </c>
      <c r="F28" s="82">
        <f>+(2697/7927.88)*227.42</f>
        <v>77.366425828847056</v>
      </c>
    </row>
    <row r="29" spans="2:9" x14ac:dyDescent="0.25">
      <c r="B29" s="11">
        <f t="shared" si="0"/>
        <v>20</v>
      </c>
      <c r="C29" s="119"/>
      <c r="D29" s="38" t="s">
        <v>53</v>
      </c>
      <c r="E29" s="59">
        <v>40.630000000000003</v>
      </c>
      <c r="F29" s="82">
        <f>+(2697/7927.88)*118.08</f>
        <v>40.169851208645944</v>
      </c>
    </row>
    <row r="30" spans="2:9" x14ac:dyDescent="0.25">
      <c r="B30" s="11">
        <f t="shared" si="0"/>
        <v>21</v>
      </c>
      <c r="C30" s="119"/>
      <c r="D30" s="38" t="s">
        <v>54</v>
      </c>
      <c r="E30" s="59">
        <v>56.64</v>
      </c>
      <c r="F30" s="82">
        <f>+(2697/7927.88)*164.62</f>
        <v>56.002378946199997</v>
      </c>
    </row>
    <row r="31" spans="2:9" x14ac:dyDescent="0.25">
      <c r="B31" s="11">
        <f t="shared" si="0"/>
        <v>22</v>
      </c>
      <c r="C31" s="119"/>
      <c r="D31" s="38" t="s">
        <v>55</v>
      </c>
      <c r="E31" s="59">
        <v>49.71</v>
      </c>
      <c r="F31" s="82">
        <f>+(2697/7927.88)*144.46</f>
        <v>49.14411166667508</v>
      </c>
    </row>
    <row r="32" spans="2:9" x14ac:dyDescent="0.25">
      <c r="B32" s="11">
        <v>23</v>
      </c>
      <c r="C32" s="119" t="s">
        <v>17</v>
      </c>
      <c r="D32" s="38" t="s">
        <v>56</v>
      </c>
      <c r="E32" s="59">
        <v>78.25</v>
      </c>
      <c r="F32" s="82">
        <f>+(2697/7927.88)*227.42</f>
        <v>77.366425828847056</v>
      </c>
    </row>
    <row r="33" spans="2:6" x14ac:dyDescent="0.25">
      <c r="B33" s="11">
        <f t="shared" si="0"/>
        <v>24</v>
      </c>
      <c r="C33" s="119"/>
      <c r="D33" s="38" t="s">
        <v>57</v>
      </c>
      <c r="E33" s="59">
        <v>40.630000000000003</v>
      </c>
      <c r="F33" s="82">
        <f>+(2697/7927.88)*118.08</f>
        <v>40.169851208645944</v>
      </c>
    </row>
    <row r="34" spans="2:6" x14ac:dyDescent="0.25">
      <c r="B34" s="11">
        <f t="shared" si="0"/>
        <v>25</v>
      </c>
      <c r="C34" s="119"/>
      <c r="D34" s="38" t="s">
        <v>58</v>
      </c>
      <c r="E34" s="59">
        <v>56.64</v>
      </c>
      <c r="F34" s="82">
        <f>+(2697/7927.88)*164.62</f>
        <v>56.002378946199997</v>
      </c>
    </row>
    <row r="35" spans="2:6" x14ac:dyDescent="0.25">
      <c r="B35" s="11">
        <f t="shared" si="0"/>
        <v>26</v>
      </c>
      <c r="C35" s="119"/>
      <c r="D35" s="38" t="s">
        <v>59</v>
      </c>
      <c r="E35" s="59">
        <v>49.71</v>
      </c>
      <c r="F35" s="82">
        <f>+(2697/7927.88)*144.46</f>
        <v>49.14411166667508</v>
      </c>
    </row>
    <row r="36" spans="2:6" x14ac:dyDescent="0.25">
      <c r="B36" s="11">
        <v>27</v>
      </c>
      <c r="C36" s="119" t="s">
        <v>18</v>
      </c>
      <c r="D36" s="38" t="s">
        <v>60</v>
      </c>
      <c r="E36" s="59">
        <v>78.25</v>
      </c>
      <c r="F36" s="82">
        <f>+(2697/7927.88)*227.42</f>
        <v>77.366425828847056</v>
      </c>
    </row>
    <row r="37" spans="2:6" x14ac:dyDescent="0.25">
      <c r="B37" s="11">
        <f t="shared" si="0"/>
        <v>28</v>
      </c>
      <c r="C37" s="119"/>
      <c r="D37" s="38" t="s">
        <v>61</v>
      </c>
      <c r="E37" s="59">
        <v>40.630000000000003</v>
      </c>
      <c r="F37" s="82">
        <f>+(2697/7927.88)*118.08</f>
        <v>40.169851208645944</v>
      </c>
    </row>
    <row r="38" spans="2:6" x14ac:dyDescent="0.25">
      <c r="B38" s="11">
        <f t="shared" si="0"/>
        <v>29</v>
      </c>
      <c r="C38" s="119"/>
      <c r="D38" s="38" t="s">
        <v>62</v>
      </c>
      <c r="E38" s="59">
        <v>56.64</v>
      </c>
      <c r="F38" s="82">
        <f>+(2697/7927.88)*164.62</f>
        <v>56.002378946199997</v>
      </c>
    </row>
    <row r="39" spans="2:6" x14ac:dyDescent="0.25">
      <c r="B39" s="11">
        <f t="shared" si="0"/>
        <v>30</v>
      </c>
      <c r="C39" s="119"/>
      <c r="D39" s="38" t="s">
        <v>63</v>
      </c>
      <c r="E39" s="59">
        <v>49.71</v>
      </c>
      <c r="F39" s="82">
        <f>+(2697/7927.88)*144.46</f>
        <v>49.14411166667508</v>
      </c>
    </row>
    <row r="40" spans="2:6" x14ac:dyDescent="0.25">
      <c r="B40" s="11">
        <v>31</v>
      </c>
      <c r="C40" s="119" t="s">
        <v>19</v>
      </c>
      <c r="D40" s="38" t="s">
        <v>64</v>
      </c>
      <c r="E40" s="59">
        <v>78.25</v>
      </c>
      <c r="F40" s="82">
        <f>+(2697/7927.88)*227.42</f>
        <v>77.366425828847056</v>
      </c>
    </row>
    <row r="41" spans="2:6" x14ac:dyDescent="0.25">
      <c r="B41" s="11">
        <f t="shared" si="0"/>
        <v>32</v>
      </c>
      <c r="C41" s="119"/>
      <c r="D41" s="38" t="s">
        <v>65</v>
      </c>
      <c r="E41" s="59">
        <v>40.630000000000003</v>
      </c>
      <c r="F41" s="82">
        <f>+(2697/7927.88)*118.08</f>
        <v>40.169851208645944</v>
      </c>
    </row>
    <row r="42" spans="2:6" x14ac:dyDescent="0.25">
      <c r="B42" s="11">
        <f t="shared" si="0"/>
        <v>33</v>
      </c>
      <c r="C42" s="119"/>
      <c r="D42" s="38" t="s">
        <v>66</v>
      </c>
      <c r="E42" s="59">
        <v>56.64</v>
      </c>
      <c r="F42" s="82">
        <f>+(2697/7927.88)*164.62</f>
        <v>56.002378946199997</v>
      </c>
    </row>
    <row r="43" spans="2:6" x14ac:dyDescent="0.25">
      <c r="B43" s="11">
        <f t="shared" si="0"/>
        <v>34</v>
      </c>
      <c r="C43" s="119"/>
      <c r="D43" s="38" t="s">
        <v>67</v>
      </c>
      <c r="E43" s="59">
        <v>49.71</v>
      </c>
      <c r="F43" s="82">
        <f>+(2697/7927.88)*144.46</f>
        <v>49.14411166667508</v>
      </c>
    </row>
    <row r="44" spans="2:6" x14ac:dyDescent="0.25">
      <c r="B44" s="11">
        <v>35</v>
      </c>
      <c r="C44" s="119" t="s">
        <v>20</v>
      </c>
      <c r="D44" s="38" t="s">
        <v>68</v>
      </c>
      <c r="E44" s="59">
        <v>78.25</v>
      </c>
      <c r="F44" s="82">
        <f>+(2697/7927.88)*227.42</f>
        <v>77.366425828847056</v>
      </c>
    </row>
    <row r="45" spans="2:6" x14ac:dyDescent="0.25">
      <c r="B45" s="11">
        <f t="shared" si="0"/>
        <v>36</v>
      </c>
      <c r="C45" s="119"/>
      <c r="D45" s="38" t="s">
        <v>69</v>
      </c>
      <c r="E45" s="59">
        <v>40.630000000000003</v>
      </c>
      <c r="F45" s="82">
        <f>+(2697/7927.88)*118.08</f>
        <v>40.169851208645944</v>
      </c>
    </row>
    <row r="46" spans="2:6" x14ac:dyDescent="0.25">
      <c r="B46" s="11">
        <f t="shared" si="0"/>
        <v>37</v>
      </c>
      <c r="C46" s="119"/>
      <c r="D46" s="38" t="s">
        <v>70</v>
      </c>
      <c r="E46" s="59">
        <v>56.64</v>
      </c>
      <c r="F46" s="82">
        <f>+(2697/7927.88)*164.62</f>
        <v>56.002378946199997</v>
      </c>
    </row>
    <row r="47" spans="2:6" x14ac:dyDescent="0.25">
      <c r="B47" s="11">
        <f t="shared" si="0"/>
        <v>38</v>
      </c>
      <c r="C47" s="119"/>
      <c r="D47" s="38" t="s">
        <v>71</v>
      </c>
      <c r="E47" s="59">
        <v>49.71</v>
      </c>
      <c r="F47" s="82">
        <f>+(2697/7927.88)*144.46</f>
        <v>49.14411166667508</v>
      </c>
    </row>
    <row r="48" spans="2:6" x14ac:dyDescent="0.25">
      <c r="B48" s="11">
        <v>39</v>
      </c>
      <c r="C48" s="119" t="s">
        <v>21</v>
      </c>
      <c r="D48" s="38" t="s">
        <v>72</v>
      </c>
      <c r="E48" s="59">
        <v>78.25</v>
      </c>
      <c r="F48" s="82">
        <f>+(2697/7927.88)*227.42</f>
        <v>77.366425828847056</v>
      </c>
    </row>
    <row r="49" spans="2:6" x14ac:dyDescent="0.25">
      <c r="B49" s="11">
        <f t="shared" si="0"/>
        <v>40</v>
      </c>
      <c r="C49" s="119"/>
      <c r="D49" s="38" t="s">
        <v>73</v>
      </c>
      <c r="E49" s="59">
        <v>40.630000000000003</v>
      </c>
      <c r="F49" s="82">
        <f>+(2697/7927.88)*118.08</f>
        <v>40.169851208645944</v>
      </c>
    </row>
    <row r="50" spans="2:6" x14ac:dyDescent="0.25">
      <c r="B50" s="11">
        <f t="shared" si="0"/>
        <v>41</v>
      </c>
      <c r="C50" s="119"/>
      <c r="D50" s="38" t="s">
        <v>74</v>
      </c>
      <c r="E50" s="59">
        <v>56.64</v>
      </c>
      <c r="F50" s="82">
        <f>+(2697/7927.88)*164.62</f>
        <v>56.002378946199997</v>
      </c>
    </row>
    <row r="51" spans="2:6" x14ac:dyDescent="0.25">
      <c r="B51" s="11">
        <f t="shared" si="0"/>
        <v>42</v>
      </c>
      <c r="C51" s="119"/>
      <c r="D51" s="38" t="s">
        <v>75</v>
      </c>
      <c r="E51" s="59">
        <v>49.71</v>
      </c>
      <c r="F51" s="82">
        <f>+(2697/7927.88)*144.46</f>
        <v>49.14411166667508</v>
      </c>
    </row>
    <row r="52" spans="2:6" x14ac:dyDescent="0.25">
      <c r="B52" s="11">
        <v>43</v>
      </c>
      <c r="C52" s="119" t="s">
        <v>22</v>
      </c>
      <c r="D52" s="38" t="s">
        <v>76</v>
      </c>
      <c r="E52" s="59">
        <v>78.25</v>
      </c>
      <c r="F52" s="82">
        <f>+(2697/7927.88)*227.42</f>
        <v>77.366425828847056</v>
      </c>
    </row>
    <row r="53" spans="2:6" x14ac:dyDescent="0.25">
      <c r="B53" s="11">
        <f t="shared" si="0"/>
        <v>44</v>
      </c>
      <c r="C53" s="119"/>
      <c r="D53" s="38" t="s">
        <v>77</v>
      </c>
      <c r="E53" s="59">
        <v>40.630000000000003</v>
      </c>
      <c r="F53" s="82">
        <f>+(2697/7927.88)*118.08</f>
        <v>40.169851208645944</v>
      </c>
    </row>
    <row r="54" spans="2:6" x14ac:dyDescent="0.25">
      <c r="B54" s="11">
        <f t="shared" si="0"/>
        <v>45</v>
      </c>
      <c r="C54" s="119"/>
      <c r="D54" s="38" t="s">
        <v>78</v>
      </c>
      <c r="E54" s="59">
        <v>56.64</v>
      </c>
      <c r="F54" s="82">
        <f>+(2697/7927.88)*164.62</f>
        <v>56.002378946199997</v>
      </c>
    </row>
    <row r="55" spans="2:6" x14ac:dyDescent="0.25">
      <c r="B55" s="11">
        <f t="shared" si="0"/>
        <v>46</v>
      </c>
      <c r="C55" s="119"/>
      <c r="D55" s="38" t="s">
        <v>79</v>
      </c>
      <c r="E55" s="59">
        <v>49.71</v>
      </c>
      <c r="F55" s="82">
        <f>+(2697/7927.88)*144.46</f>
        <v>49.14411166667508</v>
      </c>
    </row>
    <row r="56" spans="2:6" x14ac:dyDescent="0.25">
      <c r="B56" s="11">
        <v>47</v>
      </c>
      <c r="C56" s="119" t="s">
        <v>12</v>
      </c>
      <c r="D56" s="38" t="s">
        <v>80</v>
      </c>
      <c r="E56" s="59">
        <v>56.64</v>
      </c>
      <c r="F56" s="82">
        <f>+(2697/7927.88)*164.62</f>
        <v>56.002378946199997</v>
      </c>
    </row>
    <row r="57" spans="2:6" x14ac:dyDescent="0.25">
      <c r="B57" s="11">
        <v>48</v>
      </c>
      <c r="C57" s="119"/>
      <c r="D57" s="38" t="s">
        <v>81</v>
      </c>
      <c r="E57" s="59">
        <v>49.71</v>
      </c>
      <c r="F57" s="82">
        <f>+(2697/7927.88)*144.46</f>
        <v>49.14411166667508</v>
      </c>
    </row>
    <row r="58" spans="2:6" x14ac:dyDescent="0.25">
      <c r="B58" s="11"/>
      <c r="C58" s="24"/>
      <c r="D58" s="23"/>
      <c r="E58" s="43"/>
      <c r="F58" s="82"/>
    </row>
    <row r="59" spans="2:6" ht="14.4" thickBot="1" x14ac:dyDescent="0.3">
      <c r="B59" s="11"/>
      <c r="C59" s="35"/>
      <c r="D59" s="38" t="s">
        <v>9</v>
      </c>
      <c r="E59" s="44"/>
      <c r="F59" s="83"/>
    </row>
    <row r="60" spans="2:6" x14ac:dyDescent="0.25">
      <c r="B60" s="46"/>
      <c r="C60" s="47"/>
      <c r="D60" s="48"/>
      <c r="E60" s="52"/>
      <c r="F60" s="84"/>
    </row>
    <row r="61" spans="2:6" x14ac:dyDescent="0.25">
      <c r="B61" s="11"/>
      <c r="C61" s="35"/>
      <c r="D61" s="38"/>
      <c r="E61" s="43">
        <f>SUM(E10:E59)</f>
        <v>2727.8500000000008</v>
      </c>
      <c r="F61" s="82">
        <f>SUM(F10:F59)</f>
        <v>2696.9999999999995</v>
      </c>
    </row>
    <row r="62" spans="2:6" ht="14.4" thickBot="1" x14ac:dyDescent="0.3">
      <c r="B62" s="16"/>
      <c r="C62" s="36"/>
      <c r="D62" s="16"/>
      <c r="E62" s="45"/>
      <c r="F62" s="85"/>
    </row>
    <row r="64" spans="2:6" x14ac:dyDescent="0.25">
      <c r="E64" s="12">
        <f>+E61*10.764</f>
        <v>29362.577400000006</v>
      </c>
      <c r="F64" s="12">
        <f>+F61*10.764</f>
        <v>29030.507999999994</v>
      </c>
    </row>
  </sheetData>
  <mergeCells count="15">
    <mergeCell ref="B4:D4"/>
    <mergeCell ref="B5:F5"/>
    <mergeCell ref="C10:C12"/>
    <mergeCell ref="C13:C15"/>
    <mergeCell ref="C16:C19"/>
    <mergeCell ref="C44:C47"/>
    <mergeCell ref="C48:C51"/>
    <mergeCell ref="C52:C55"/>
    <mergeCell ref="C56:C57"/>
    <mergeCell ref="C20:C23"/>
    <mergeCell ref="C24:C27"/>
    <mergeCell ref="C28:C31"/>
    <mergeCell ref="C32:C35"/>
    <mergeCell ref="C36:C39"/>
    <mergeCell ref="C40:C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50"/>
  <sheetViews>
    <sheetView topLeftCell="A3" workbookViewId="0">
      <selection activeCell="I51" sqref="B3:I51"/>
    </sheetView>
  </sheetViews>
  <sheetFormatPr defaultColWidth="17.6640625" defaultRowHeight="14.4" x14ac:dyDescent="0.3"/>
  <cols>
    <col min="1" max="1" width="8.109375" style="95" customWidth="1"/>
    <col min="2" max="2" width="9.88671875" style="90" customWidth="1"/>
    <col min="3" max="3" width="17.6640625" style="95"/>
    <col min="4" max="4" width="15.5546875" style="101" customWidth="1"/>
    <col min="5" max="5" width="15.109375" style="95" customWidth="1"/>
    <col min="6" max="6" width="9.88671875" style="95" customWidth="1"/>
    <col min="7" max="7" width="17.6640625" style="90"/>
    <col min="8" max="8" width="17.88671875" style="95" customWidth="1"/>
    <col min="9" max="9" width="19.33203125" style="95" customWidth="1"/>
    <col min="10" max="16384" width="17.6640625" style="95"/>
  </cols>
  <sheetData>
    <row r="2" spans="1:13" ht="15" thickBot="1" x14ac:dyDescent="0.35">
      <c r="A2" s="92"/>
      <c r="B2" s="110"/>
      <c r="C2" s="127" t="s">
        <v>83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x14ac:dyDescent="0.3">
      <c r="A3" s="92"/>
      <c r="B3" s="116" t="s">
        <v>103</v>
      </c>
      <c r="C3" s="76"/>
      <c r="D3" s="76"/>
      <c r="E3" s="76"/>
      <c r="F3" s="76"/>
      <c r="G3" s="76"/>
      <c r="H3" s="76"/>
      <c r="I3" s="50"/>
      <c r="J3" s="3"/>
      <c r="K3" s="3"/>
      <c r="L3" s="3"/>
      <c r="M3" s="3"/>
    </row>
    <row r="4" spans="1:13" ht="15" thickBot="1" x14ac:dyDescent="0.35">
      <c r="A4" s="92"/>
      <c r="B4" s="86"/>
      <c r="C4" s="112"/>
      <c r="D4" s="113"/>
      <c r="E4" s="112"/>
      <c r="F4" s="112"/>
      <c r="G4" s="109"/>
      <c r="H4" s="112"/>
      <c r="I4" s="97"/>
      <c r="J4" s="92"/>
      <c r="K4" s="92"/>
      <c r="L4" s="92"/>
      <c r="M4" s="92"/>
    </row>
    <row r="5" spans="1:13" ht="15" thickBot="1" x14ac:dyDescent="0.35">
      <c r="B5" s="89"/>
      <c r="C5" s="114" t="s">
        <v>83</v>
      </c>
      <c r="D5" s="113" t="s">
        <v>37</v>
      </c>
      <c r="E5" s="112"/>
      <c r="F5" s="115"/>
      <c r="G5" s="109" t="s">
        <v>84</v>
      </c>
      <c r="H5" s="112" t="s">
        <v>85</v>
      </c>
      <c r="I5" s="97"/>
      <c r="J5" s="92"/>
      <c r="K5" s="92"/>
      <c r="L5" s="92"/>
      <c r="M5" s="92"/>
    </row>
    <row r="6" spans="1:13" ht="15" thickBot="1" x14ac:dyDescent="0.35">
      <c r="B6" s="86" t="s">
        <v>36</v>
      </c>
      <c r="C6" s="91" t="s">
        <v>38</v>
      </c>
      <c r="D6" s="88" t="s">
        <v>106</v>
      </c>
      <c r="E6" s="109" t="s">
        <v>82</v>
      </c>
      <c r="F6" s="91" t="s">
        <v>36</v>
      </c>
      <c r="G6" s="88" t="s">
        <v>38</v>
      </c>
      <c r="H6" s="88" t="s">
        <v>39</v>
      </c>
      <c r="I6" s="88" t="s">
        <v>82</v>
      </c>
    </row>
    <row r="7" spans="1:13" x14ac:dyDescent="0.3">
      <c r="B7" s="89"/>
      <c r="C7" s="94"/>
      <c r="D7" s="102"/>
      <c r="E7" s="96"/>
      <c r="F7" s="96"/>
      <c r="G7" s="94"/>
      <c r="H7" s="102"/>
      <c r="I7" s="102"/>
    </row>
    <row r="8" spans="1:13" x14ac:dyDescent="0.3">
      <c r="B8" s="89">
        <v>1</v>
      </c>
      <c r="C8" s="94" t="str">
        <f>+Sheet2!D10</f>
        <v xml:space="preserve">FLAT 1A </v>
      </c>
      <c r="D8" s="103">
        <f>+Sheet2!E10</f>
        <v>78.25</v>
      </c>
      <c r="E8" s="108">
        <f>+Sheet2!F10</f>
        <v>77.366425828847056</v>
      </c>
      <c r="F8" s="89">
        <v>1</v>
      </c>
      <c r="G8" s="94" t="str">
        <f>+Sheet2!D12</f>
        <v xml:space="preserve">FLAT 1D </v>
      </c>
      <c r="H8" s="104">
        <f>+Sheet2!E12</f>
        <v>49.71</v>
      </c>
      <c r="I8" s="107">
        <f>+Sheet2!F12</f>
        <v>49.14411166667508</v>
      </c>
    </row>
    <row r="9" spans="1:13" x14ac:dyDescent="0.3">
      <c r="B9" s="89">
        <f>+B8+1</f>
        <v>2</v>
      </c>
      <c r="C9" s="94" t="str">
        <f>+Sheet2!D11</f>
        <v xml:space="preserve">FLAT 1C </v>
      </c>
      <c r="D9" s="103">
        <f>+Sheet2!E11</f>
        <v>56.64</v>
      </c>
      <c r="E9" s="108">
        <f>+Sheet2!F11</f>
        <v>56.002378946199997</v>
      </c>
      <c r="F9" s="89">
        <f>+F8+1</f>
        <v>2</v>
      </c>
      <c r="G9" s="94" t="str">
        <f>+Sheet2!D14</f>
        <v>FLAT 2C</v>
      </c>
      <c r="H9" s="104">
        <f>+Sheet2!E14</f>
        <v>56.64</v>
      </c>
      <c r="I9" s="107">
        <f>+Sheet2!F14</f>
        <v>56.002378946199997</v>
      </c>
    </row>
    <row r="10" spans="1:13" x14ac:dyDescent="0.3">
      <c r="B10" s="89">
        <f>+B9+1</f>
        <v>3</v>
      </c>
      <c r="C10" s="94" t="str">
        <f>+Sheet2!D13</f>
        <v xml:space="preserve">FLAT 2A </v>
      </c>
      <c r="D10" s="104">
        <f>+Sheet2!E13</f>
        <v>78.25</v>
      </c>
      <c r="E10" s="107">
        <f>+Sheet2!F13</f>
        <v>77.366425828847056</v>
      </c>
      <c r="F10" s="89">
        <f t="shared" ref="F10:F40" si="0">+F9+1</f>
        <v>3</v>
      </c>
      <c r="G10" s="94" t="str">
        <f>+Sheet2!D15</f>
        <v xml:space="preserve">FLAT 2D </v>
      </c>
      <c r="H10" s="104">
        <f>+Sheet2!E15</f>
        <v>49.71</v>
      </c>
      <c r="I10" s="107">
        <f>+Sheet2!F15</f>
        <v>49.14411166667508</v>
      </c>
    </row>
    <row r="11" spans="1:13" x14ac:dyDescent="0.3">
      <c r="B11" s="89">
        <f t="shared" ref="B11:B22" si="1">+B10+1</f>
        <v>4</v>
      </c>
      <c r="C11" s="94" t="str">
        <f>+Sheet2!D16</f>
        <v xml:space="preserve">FLAT 3A </v>
      </c>
      <c r="D11" s="104">
        <f>+Sheet2!E16</f>
        <v>78.25</v>
      </c>
      <c r="E11" s="107">
        <f>+Sheet2!F16</f>
        <v>77.366425828847056</v>
      </c>
      <c r="F11" s="89">
        <f t="shared" si="0"/>
        <v>4</v>
      </c>
      <c r="G11" s="94" t="str">
        <f>+Sheet2!D18</f>
        <v xml:space="preserve">FLAT 3C </v>
      </c>
      <c r="H11" s="104">
        <f>+Sheet2!E18</f>
        <v>56.64</v>
      </c>
      <c r="I11" s="107">
        <f>+Sheet2!F18</f>
        <v>56.002378946199997</v>
      </c>
    </row>
    <row r="12" spans="1:13" x14ac:dyDescent="0.3">
      <c r="B12" s="89">
        <f t="shared" si="1"/>
        <v>5</v>
      </c>
      <c r="C12" s="94" t="str">
        <f>+Sheet2!D17</f>
        <v xml:space="preserve">FLAT 3B </v>
      </c>
      <c r="D12" s="104">
        <f>+Sheet2!E17</f>
        <v>40.630000000000003</v>
      </c>
      <c r="E12" s="107">
        <f>+Sheet2!F17</f>
        <v>40.169851208645944</v>
      </c>
      <c r="F12" s="89">
        <f t="shared" si="0"/>
        <v>5</v>
      </c>
      <c r="G12" s="94" t="str">
        <f>+Sheet2!D19</f>
        <v xml:space="preserve">FLAT 3D </v>
      </c>
      <c r="H12" s="104">
        <f>+Sheet2!E19</f>
        <v>49.71</v>
      </c>
      <c r="I12" s="107">
        <f>+Sheet2!F19</f>
        <v>49.14411166667508</v>
      </c>
    </row>
    <row r="13" spans="1:13" x14ac:dyDescent="0.3">
      <c r="B13" s="89">
        <f t="shared" si="1"/>
        <v>6</v>
      </c>
      <c r="C13" s="94" t="str">
        <f>+Sheet2!D20</f>
        <v xml:space="preserve">FLAT 4A </v>
      </c>
      <c r="D13" s="104">
        <f>+Sheet2!E20</f>
        <v>78.25</v>
      </c>
      <c r="E13" s="107">
        <f>+Sheet2!F20</f>
        <v>77.366425828847056</v>
      </c>
      <c r="F13" s="89">
        <f t="shared" si="0"/>
        <v>6</v>
      </c>
      <c r="G13" s="94" t="str">
        <f>+Sheet2!D22</f>
        <v xml:space="preserve">FLAT 4C </v>
      </c>
      <c r="H13" s="104">
        <f>+Sheet2!E22</f>
        <v>56.64</v>
      </c>
      <c r="I13" s="107">
        <f>+Sheet2!F22</f>
        <v>56.002378946199997</v>
      </c>
    </row>
    <row r="14" spans="1:13" x14ac:dyDescent="0.3">
      <c r="B14" s="89">
        <f t="shared" si="1"/>
        <v>7</v>
      </c>
      <c r="C14" s="94" t="str">
        <f>+Sheet2!D21</f>
        <v xml:space="preserve">FLAT 4B </v>
      </c>
      <c r="D14" s="104">
        <f>+Sheet2!E21</f>
        <v>40.630000000000003</v>
      </c>
      <c r="E14" s="107">
        <f>+Sheet2!F21</f>
        <v>40.169851208645944</v>
      </c>
      <c r="F14" s="89">
        <f t="shared" si="0"/>
        <v>7</v>
      </c>
      <c r="G14" s="94" t="str">
        <f>+Sheet2!D23</f>
        <v xml:space="preserve">FLAT 4D </v>
      </c>
      <c r="H14" s="104">
        <f>+Sheet2!E23</f>
        <v>49.71</v>
      </c>
      <c r="I14" s="107">
        <f>+Sheet2!F23</f>
        <v>49.14411166667508</v>
      </c>
    </row>
    <row r="15" spans="1:13" x14ac:dyDescent="0.3">
      <c r="B15" s="89">
        <f t="shared" si="1"/>
        <v>8</v>
      </c>
      <c r="C15" s="94" t="str">
        <f>+Sheet2!D27</f>
        <v>FLAT 5D</v>
      </c>
      <c r="D15" s="104">
        <f>+Sheet2!E27</f>
        <v>49.71</v>
      </c>
      <c r="E15" s="107">
        <f>+Sheet2!F27</f>
        <v>49.14411166667508</v>
      </c>
      <c r="F15" s="89">
        <f t="shared" si="0"/>
        <v>8</v>
      </c>
      <c r="G15" s="94" t="str">
        <f>+Sheet2!D24</f>
        <v xml:space="preserve">FLAT 5A </v>
      </c>
      <c r="H15" s="104">
        <f>+Sheet2!E24</f>
        <v>78.25</v>
      </c>
      <c r="I15" s="107">
        <f>+Sheet2!F24</f>
        <v>77.366425828847056</v>
      </c>
    </row>
    <row r="16" spans="1:13" x14ac:dyDescent="0.3">
      <c r="B16" s="89">
        <f t="shared" si="1"/>
        <v>9</v>
      </c>
      <c r="C16" s="94" t="str">
        <f>+Sheet2!D44</f>
        <v xml:space="preserve">FLAT 10A </v>
      </c>
      <c r="D16" s="104">
        <f>+Sheet2!E44</f>
        <v>78.25</v>
      </c>
      <c r="E16" s="107">
        <f>+Sheet2!F44</f>
        <v>77.366425828847056</v>
      </c>
      <c r="F16" s="89">
        <f t="shared" si="0"/>
        <v>9</v>
      </c>
      <c r="G16" s="94" t="str">
        <f>+Sheet2!D25</f>
        <v>FLAT 5B</v>
      </c>
      <c r="H16" s="104">
        <f>+Sheet2!E25</f>
        <v>40.630000000000003</v>
      </c>
      <c r="I16" s="107">
        <f>+Sheet2!F25</f>
        <v>40.169851208645944</v>
      </c>
    </row>
    <row r="17" spans="2:9" x14ac:dyDescent="0.3">
      <c r="B17" s="89">
        <f t="shared" si="1"/>
        <v>10</v>
      </c>
      <c r="C17" s="94" t="str">
        <f>+Sheet2!D45</f>
        <v xml:space="preserve">FLAT 10B </v>
      </c>
      <c r="D17" s="104">
        <f>+Sheet2!E45</f>
        <v>40.630000000000003</v>
      </c>
      <c r="E17" s="107">
        <f>+Sheet2!F45</f>
        <v>40.169851208645944</v>
      </c>
      <c r="F17" s="89">
        <f t="shared" si="0"/>
        <v>10</v>
      </c>
      <c r="G17" s="94" t="str">
        <f>+Sheet2!D26</f>
        <v>FLAT 5C</v>
      </c>
      <c r="H17" s="104">
        <f>+Sheet2!E26</f>
        <v>56.64</v>
      </c>
      <c r="I17" s="107">
        <f>+Sheet2!F26</f>
        <v>56.002378946199997</v>
      </c>
    </row>
    <row r="18" spans="2:9" x14ac:dyDescent="0.3">
      <c r="B18" s="89">
        <f t="shared" si="1"/>
        <v>11</v>
      </c>
      <c r="C18" s="94" t="str">
        <f>+Sheet2!D48</f>
        <v xml:space="preserve">FLAT 11A </v>
      </c>
      <c r="D18" s="104">
        <f>+Sheet2!E48</f>
        <v>78.25</v>
      </c>
      <c r="E18" s="107">
        <f>+Sheet2!F48</f>
        <v>77.366425828847056</v>
      </c>
      <c r="F18" s="89">
        <f t="shared" si="0"/>
        <v>11</v>
      </c>
      <c r="G18" s="94" t="str">
        <f>+Sheet2!D28</f>
        <v xml:space="preserve">FLAT 6A </v>
      </c>
      <c r="H18" s="104">
        <f>+Sheet2!E28</f>
        <v>78.25</v>
      </c>
      <c r="I18" s="107">
        <f>+Sheet2!F28</f>
        <v>77.366425828847056</v>
      </c>
    </row>
    <row r="19" spans="2:9" x14ac:dyDescent="0.3">
      <c r="B19" s="89">
        <f t="shared" si="1"/>
        <v>12</v>
      </c>
      <c r="C19" s="94" t="str">
        <f>+Sheet2!D49</f>
        <v xml:space="preserve">FLAT 11B </v>
      </c>
      <c r="D19" s="104">
        <f>+Sheet2!E49</f>
        <v>40.630000000000003</v>
      </c>
      <c r="E19" s="107">
        <f>+Sheet2!F49</f>
        <v>40.169851208645944</v>
      </c>
      <c r="F19" s="89">
        <f t="shared" si="0"/>
        <v>12</v>
      </c>
      <c r="G19" s="94" t="str">
        <f>+Sheet2!D29</f>
        <v xml:space="preserve">FLAT 6B </v>
      </c>
      <c r="H19" s="104">
        <f>+Sheet2!E29</f>
        <v>40.630000000000003</v>
      </c>
      <c r="I19" s="107">
        <f>+Sheet2!F29</f>
        <v>40.169851208645944</v>
      </c>
    </row>
    <row r="20" spans="2:9" x14ac:dyDescent="0.3">
      <c r="B20" s="89">
        <f t="shared" si="1"/>
        <v>13</v>
      </c>
      <c r="C20" s="94" t="str">
        <f>+Sheet2!D52</f>
        <v xml:space="preserve">FLAT 12A </v>
      </c>
      <c r="D20" s="104">
        <f>+Sheet2!E52</f>
        <v>78.25</v>
      </c>
      <c r="E20" s="107">
        <f>+Sheet2!F52</f>
        <v>77.366425828847056</v>
      </c>
      <c r="F20" s="89">
        <f t="shared" si="0"/>
        <v>13</v>
      </c>
      <c r="G20" s="94" t="str">
        <f>+Sheet2!D30</f>
        <v xml:space="preserve">FLAT 6C </v>
      </c>
      <c r="H20" s="104">
        <f>+Sheet2!E30</f>
        <v>56.64</v>
      </c>
      <c r="I20" s="107">
        <f>+Sheet2!F30</f>
        <v>56.002378946199997</v>
      </c>
    </row>
    <row r="21" spans="2:9" x14ac:dyDescent="0.3">
      <c r="B21" s="89">
        <f t="shared" si="1"/>
        <v>14</v>
      </c>
      <c r="C21" s="94" t="str">
        <f>+Sheet2!D53</f>
        <v xml:space="preserve">FLAT 12B </v>
      </c>
      <c r="D21" s="104">
        <f>+Sheet2!E53</f>
        <v>40.630000000000003</v>
      </c>
      <c r="E21" s="107">
        <f>+Sheet2!F53</f>
        <v>40.169851208645944</v>
      </c>
      <c r="F21" s="89">
        <f t="shared" si="0"/>
        <v>14</v>
      </c>
      <c r="G21" s="94" t="str">
        <f>+Sheet2!D31</f>
        <v xml:space="preserve">FLAT 6D </v>
      </c>
      <c r="H21" s="104">
        <f>+Sheet2!E31</f>
        <v>49.71</v>
      </c>
      <c r="I21" s="107">
        <f>+Sheet2!F31</f>
        <v>49.14411166667508</v>
      </c>
    </row>
    <row r="22" spans="2:9" x14ac:dyDescent="0.3">
      <c r="B22" s="89">
        <f t="shared" si="1"/>
        <v>15</v>
      </c>
      <c r="C22" s="94" t="str">
        <f>+Sheet2!D57</f>
        <v xml:space="preserve">FLAT 13D </v>
      </c>
      <c r="D22" s="107">
        <f>+Sheet2!E57</f>
        <v>49.71</v>
      </c>
      <c r="E22" s="107">
        <f>+Sheet2!F57</f>
        <v>49.14411166667508</v>
      </c>
      <c r="F22" s="89">
        <f t="shared" si="0"/>
        <v>15</v>
      </c>
      <c r="G22" s="94" t="str">
        <f>+Sheet2!D32</f>
        <v xml:space="preserve">FLAT 7A </v>
      </c>
      <c r="H22" s="104">
        <f>+Sheet2!E32</f>
        <v>78.25</v>
      </c>
      <c r="I22" s="107">
        <f>+Sheet2!F32</f>
        <v>77.366425828847056</v>
      </c>
    </row>
    <row r="23" spans="2:9" x14ac:dyDescent="0.3">
      <c r="B23" s="89"/>
      <c r="C23" s="94"/>
      <c r="D23" s="105"/>
      <c r="E23" s="98"/>
      <c r="F23" s="89">
        <f t="shared" si="0"/>
        <v>16</v>
      </c>
      <c r="G23" s="94" t="str">
        <f>+Sheet2!D33</f>
        <v xml:space="preserve">FLAT 7B </v>
      </c>
      <c r="H23" s="104">
        <f>+Sheet2!E33</f>
        <v>40.630000000000003</v>
      </c>
      <c r="I23" s="107">
        <f>+Sheet2!F33</f>
        <v>40.169851208645944</v>
      </c>
    </row>
    <row r="24" spans="2:9" x14ac:dyDescent="0.3">
      <c r="B24" s="89"/>
      <c r="C24" s="94"/>
      <c r="D24" s="105"/>
      <c r="E24" s="98"/>
      <c r="F24" s="89">
        <f t="shared" si="0"/>
        <v>17</v>
      </c>
      <c r="G24" s="94" t="str">
        <f>+Sheet2!D34</f>
        <v xml:space="preserve">FLAT 7C </v>
      </c>
      <c r="H24" s="104">
        <f>+Sheet2!E34</f>
        <v>56.64</v>
      </c>
      <c r="I24" s="107">
        <f>+Sheet2!F34</f>
        <v>56.002378946199997</v>
      </c>
    </row>
    <row r="25" spans="2:9" x14ac:dyDescent="0.3">
      <c r="B25" s="89"/>
      <c r="C25" s="94"/>
      <c r="D25" s="105"/>
      <c r="E25" s="98"/>
      <c r="F25" s="89">
        <f t="shared" si="0"/>
        <v>18</v>
      </c>
      <c r="G25" s="94" t="str">
        <f>+Sheet2!D35</f>
        <v xml:space="preserve">FLAT 7D </v>
      </c>
      <c r="H25" s="104">
        <f>+Sheet2!E35</f>
        <v>49.71</v>
      </c>
      <c r="I25" s="107">
        <f>+Sheet2!F35</f>
        <v>49.14411166667508</v>
      </c>
    </row>
    <row r="26" spans="2:9" x14ac:dyDescent="0.3">
      <c r="B26" s="89"/>
      <c r="C26" s="94"/>
      <c r="D26" s="105"/>
      <c r="E26" s="98"/>
      <c r="F26" s="89">
        <f t="shared" si="0"/>
        <v>19</v>
      </c>
      <c r="G26" s="94" t="str">
        <f>+Sheet2!D36</f>
        <v>FLAT 8A</v>
      </c>
      <c r="H26" s="104">
        <f>+Sheet2!E36</f>
        <v>78.25</v>
      </c>
      <c r="I26" s="107">
        <f>+Sheet2!F36</f>
        <v>77.366425828847056</v>
      </c>
    </row>
    <row r="27" spans="2:9" x14ac:dyDescent="0.3">
      <c r="B27" s="89"/>
      <c r="C27" s="94"/>
      <c r="D27" s="105"/>
      <c r="E27" s="98"/>
      <c r="F27" s="89">
        <f t="shared" si="0"/>
        <v>20</v>
      </c>
      <c r="G27" s="94" t="str">
        <f>+Sheet2!D37</f>
        <v xml:space="preserve">FLAT 8B </v>
      </c>
      <c r="H27" s="104">
        <f>+Sheet2!E37</f>
        <v>40.630000000000003</v>
      </c>
      <c r="I27" s="107">
        <f>+Sheet2!F37</f>
        <v>40.169851208645944</v>
      </c>
    </row>
    <row r="28" spans="2:9" x14ac:dyDescent="0.3">
      <c r="B28" s="89"/>
      <c r="C28" s="94"/>
      <c r="D28" s="105"/>
      <c r="E28" s="98"/>
      <c r="F28" s="89">
        <f t="shared" si="0"/>
        <v>21</v>
      </c>
      <c r="G28" s="94" t="str">
        <f>+Sheet2!D38</f>
        <v xml:space="preserve">FLAT 8C </v>
      </c>
      <c r="H28" s="104">
        <f>+Sheet2!E38</f>
        <v>56.64</v>
      </c>
      <c r="I28" s="107">
        <f>+Sheet2!F38</f>
        <v>56.002378946199997</v>
      </c>
    </row>
    <row r="29" spans="2:9" x14ac:dyDescent="0.3">
      <c r="B29" s="89"/>
      <c r="C29" s="94"/>
      <c r="D29" s="105"/>
      <c r="E29" s="98"/>
      <c r="F29" s="89">
        <f t="shared" si="0"/>
        <v>22</v>
      </c>
      <c r="G29" s="94" t="str">
        <f>+Sheet2!D39</f>
        <v>FLAT 8D</v>
      </c>
      <c r="H29" s="104">
        <f>+Sheet2!E39</f>
        <v>49.71</v>
      </c>
      <c r="I29" s="107">
        <f>+Sheet2!F39</f>
        <v>49.14411166667508</v>
      </c>
    </row>
    <row r="30" spans="2:9" x14ac:dyDescent="0.3">
      <c r="B30" s="89"/>
      <c r="C30" s="94"/>
      <c r="D30" s="105"/>
      <c r="E30" s="98"/>
      <c r="F30" s="89">
        <f t="shared" si="0"/>
        <v>23</v>
      </c>
      <c r="G30" s="94" t="str">
        <f>+Sheet2!D40</f>
        <v xml:space="preserve">FLAT 9A </v>
      </c>
      <c r="H30" s="104">
        <f>+Sheet2!E40</f>
        <v>78.25</v>
      </c>
      <c r="I30" s="107">
        <f>+Sheet2!F40</f>
        <v>77.366425828847056</v>
      </c>
    </row>
    <row r="31" spans="2:9" x14ac:dyDescent="0.3">
      <c r="B31" s="89"/>
      <c r="C31" s="94"/>
      <c r="D31" s="105"/>
      <c r="E31" s="98"/>
      <c r="F31" s="89">
        <f t="shared" si="0"/>
        <v>24</v>
      </c>
      <c r="G31" s="94" t="str">
        <f>+Sheet2!D41</f>
        <v xml:space="preserve">FLAT 9B </v>
      </c>
      <c r="H31" s="104">
        <f>+Sheet2!E41</f>
        <v>40.630000000000003</v>
      </c>
      <c r="I31" s="107">
        <f>+Sheet2!F41</f>
        <v>40.169851208645944</v>
      </c>
    </row>
    <row r="32" spans="2:9" x14ac:dyDescent="0.3">
      <c r="B32" s="89"/>
      <c r="C32" s="94"/>
      <c r="D32" s="105"/>
      <c r="E32" s="98"/>
      <c r="F32" s="89">
        <f t="shared" si="0"/>
        <v>25</v>
      </c>
      <c r="G32" s="94" t="str">
        <f>+Sheet2!D42</f>
        <v>FLAT 9C</v>
      </c>
      <c r="H32" s="104">
        <f>+Sheet2!E42</f>
        <v>56.64</v>
      </c>
      <c r="I32" s="107">
        <f>+Sheet2!F42</f>
        <v>56.002378946199997</v>
      </c>
    </row>
    <row r="33" spans="2:9" x14ac:dyDescent="0.3">
      <c r="B33" s="89"/>
      <c r="C33" s="94"/>
      <c r="D33" s="105"/>
      <c r="E33" s="98"/>
      <c r="F33" s="89">
        <f t="shared" si="0"/>
        <v>26</v>
      </c>
      <c r="G33" s="94" t="str">
        <f>+Sheet2!D43</f>
        <v xml:space="preserve">FLAT 9D </v>
      </c>
      <c r="H33" s="104">
        <f>+Sheet2!E43</f>
        <v>49.71</v>
      </c>
      <c r="I33" s="107">
        <f>+Sheet2!F43</f>
        <v>49.14411166667508</v>
      </c>
    </row>
    <row r="34" spans="2:9" x14ac:dyDescent="0.3">
      <c r="B34" s="89"/>
      <c r="C34" s="94"/>
      <c r="D34" s="105"/>
      <c r="E34" s="98"/>
      <c r="F34" s="89">
        <f t="shared" si="0"/>
        <v>27</v>
      </c>
      <c r="G34" s="94" t="str">
        <f>+Sheet2!D46</f>
        <v xml:space="preserve">FLAT 10C </v>
      </c>
      <c r="H34" s="104">
        <f>+Sheet2!E46</f>
        <v>56.64</v>
      </c>
      <c r="I34" s="107">
        <f>+Sheet2!F46</f>
        <v>56.002378946199997</v>
      </c>
    </row>
    <row r="35" spans="2:9" x14ac:dyDescent="0.3">
      <c r="B35" s="89"/>
      <c r="C35" s="94"/>
      <c r="D35" s="105"/>
      <c r="E35" s="98"/>
      <c r="F35" s="89">
        <f t="shared" si="0"/>
        <v>28</v>
      </c>
      <c r="G35" s="94" t="str">
        <f>+Sheet2!D47</f>
        <v xml:space="preserve">FLAT 10D </v>
      </c>
      <c r="H35" s="104">
        <f>+Sheet2!E47</f>
        <v>49.71</v>
      </c>
      <c r="I35" s="107">
        <f>+Sheet2!F47</f>
        <v>49.14411166667508</v>
      </c>
    </row>
    <row r="36" spans="2:9" x14ac:dyDescent="0.3">
      <c r="B36" s="89"/>
      <c r="C36" s="94"/>
      <c r="D36" s="105"/>
      <c r="E36" s="98"/>
      <c r="F36" s="89">
        <f t="shared" si="0"/>
        <v>29</v>
      </c>
      <c r="G36" s="94" t="str">
        <f>+Sheet2!D50</f>
        <v xml:space="preserve">FLAT 11C </v>
      </c>
      <c r="H36" s="104">
        <f>+Sheet2!E50</f>
        <v>56.64</v>
      </c>
      <c r="I36" s="107">
        <f>+Sheet2!F50</f>
        <v>56.002378946199997</v>
      </c>
    </row>
    <row r="37" spans="2:9" x14ac:dyDescent="0.3">
      <c r="B37" s="89"/>
      <c r="C37" s="94"/>
      <c r="D37" s="105"/>
      <c r="E37" s="98"/>
      <c r="F37" s="89">
        <f t="shared" si="0"/>
        <v>30</v>
      </c>
      <c r="G37" s="94" t="str">
        <f>+Sheet2!D51</f>
        <v xml:space="preserve">FLAT 11D </v>
      </c>
      <c r="H37" s="104">
        <f>+Sheet2!E51</f>
        <v>49.71</v>
      </c>
      <c r="I37" s="107">
        <f>+Sheet2!F51</f>
        <v>49.14411166667508</v>
      </c>
    </row>
    <row r="38" spans="2:9" x14ac:dyDescent="0.3">
      <c r="B38" s="89"/>
      <c r="C38" s="94"/>
      <c r="D38" s="105"/>
      <c r="E38" s="98"/>
      <c r="F38" s="89">
        <f t="shared" si="0"/>
        <v>31</v>
      </c>
      <c r="G38" s="94" t="str">
        <f>+Sheet2!D54</f>
        <v xml:space="preserve">FLAT 12C </v>
      </c>
      <c r="H38" s="104">
        <f>+Sheet2!E54</f>
        <v>56.64</v>
      </c>
      <c r="I38" s="107">
        <f>+Sheet2!F54</f>
        <v>56.002378946199997</v>
      </c>
    </row>
    <row r="39" spans="2:9" x14ac:dyDescent="0.3">
      <c r="B39" s="89"/>
      <c r="C39" s="94"/>
      <c r="D39" s="105"/>
      <c r="E39" s="98"/>
      <c r="F39" s="89">
        <f t="shared" si="0"/>
        <v>32</v>
      </c>
      <c r="G39" s="94" t="str">
        <f>+Sheet2!D55</f>
        <v xml:space="preserve">FLAT 12D </v>
      </c>
      <c r="H39" s="104">
        <f>+Sheet2!E55</f>
        <v>49.71</v>
      </c>
      <c r="I39" s="107">
        <f>+Sheet2!F55</f>
        <v>49.14411166667508</v>
      </c>
    </row>
    <row r="40" spans="2:9" x14ac:dyDescent="0.3">
      <c r="B40" s="89"/>
      <c r="C40" s="94"/>
      <c r="D40" s="105"/>
      <c r="E40" s="98"/>
      <c r="F40" s="89">
        <f t="shared" si="0"/>
        <v>33</v>
      </c>
      <c r="G40" s="94" t="str">
        <f>+Sheet2!D56</f>
        <v xml:space="preserve">FLAT 13C </v>
      </c>
      <c r="H40" s="104">
        <f>+Sheet2!E56</f>
        <v>56.64</v>
      </c>
      <c r="I40" s="107">
        <f>+Sheet2!F56</f>
        <v>56.002378946199997</v>
      </c>
    </row>
    <row r="41" spans="2:9" ht="15" thickBot="1" x14ac:dyDescent="0.35">
      <c r="B41" s="89"/>
      <c r="C41" s="94"/>
      <c r="D41" s="105"/>
      <c r="E41" s="98"/>
      <c r="F41" s="98"/>
      <c r="G41" s="94"/>
      <c r="H41" s="102"/>
      <c r="I41" s="102"/>
    </row>
    <row r="42" spans="2:9" ht="15" thickBot="1" x14ac:dyDescent="0.35">
      <c r="B42" s="93"/>
      <c r="C42" s="87" t="s">
        <v>11</v>
      </c>
      <c r="D42" s="106">
        <f>+SUM(D7:D41)</f>
        <v>906.95999999999992</v>
      </c>
      <c r="E42" s="99">
        <f>+SUM(E7:E41)</f>
        <v>896.70483912470911</v>
      </c>
      <c r="F42" s="99"/>
      <c r="G42" s="87"/>
      <c r="H42" s="106">
        <f>+SUM(H7:H41)</f>
        <v>1820.890000000001</v>
      </c>
      <c r="I42" s="106">
        <f>+SUM(I7:I41)</f>
        <v>1800.2951608752908</v>
      </c>
    </row>
    <row r="44" spans="2:9" x14ac:dyDescent="0.3">
      <c r="D44" s="101" t="s">
        <v>104</v>
      </c>
      <c r="E44" s="101" t="s">
        <v>104</v>
      </c>
      <c r="H44" s="101" t="s">
        <v>104</v>
      </c>
      <c r="I44" s="101" t="s">
        <v>104</v>
      </c>
    </row>
    <row r="45" spans="2:9" x14ac:dyDescent="0.3">
      <c r="D45" s="117">
        <f>+D42*10.764-1</f>
        <v>9761.5174399999978</v>
      </c>
      <c r="E45" s="118">
        <f>+E42*10.764</f>
        <v>9652.1308883383681</v>
      </c>
      <c r="F45" s="100"/>
      <c r="H45" s="117">
        <f>+H42*10.764</f>
        <v>19600.05996000001</v>
      </c>
      <c r="I45" s="118">
        <f>+I42*10.764</f>
        <v>19378.37711166163</v>
      </c>
    </row>
    <row r="46" spans="2:9" x14ac:dyDescent="0.3">
      <c r="D46" s="101" t="s">
        <v>105</v>
      </c>
      <c r="E46" s="90" t="s">
        <v>92</v>
      </c>
      <c r="H46" s="101" t="s">
        <v>107</v>
      </c>
      <c r="I46" s="90" t="s">
        <v>93</v>
      </c>
    </row>
    <row r="48" spans="2:9" x14ac:dyDescent="0.3">
      <c r="H48" s="95" t="s">
        <v>108</v>
      </c>
      <c r="I48" s="90" t="s">
        <v>109</v>
      </c>
    </row>
    <row r="49" spans="7:9" x14ac:dyDescent="0.3">
      <c r="G49" s="90" t="s">
        <v>110</v>
      </c>
      <c r="H49" s="118">
        <f>+D45+H45</f>
        <v>29361.577400000009</v>
      </c>
      <c r="I49" s="118">
        <f>+E45+I45</f>
        <v>29030.507999999998</v>
      </c>
    </row>
    <row r="50" spans="7:9" x14ac:dyDescent="0.3">
      <c r="G50" s="90" t="s">
        <v>111</v>
      </c>
      <c r="H50" s="100">
        <f>+H49/10.764</f>
        <v>2727.7570977331857</v>
      </c>
      <c r="I50" s="95">
        <f>+I49/10.764</f>
        <v>2697</v>
      </c>
    </row>
  </sheetData>
  <mergeCells count="1">
    <mergeCell ref="C2:M2"/>
  </mergeCells>
  <pageMargins left="0.70866141732283472" right="0.70866141732283472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 TNRERA Area Statement</vt:lpstr>
      <vt:lpstr>Sheet2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Sanjay</dc:creator>
  <cp:lastModifiedBy>Admin</cp:lastModifiedBy>
  <cp:lastPrinted>2026-05-22T12:14:06Z</cp:lastPrinted>
  <dcterms:created xsi:type="dcterms:W3CDTF">2024-11-04T06:57:41Z</dcterms:created>
  <dcterms:modified xsi:type="dcterms:W3CDTF">2026-05-22T12:14:57Z</dcterms:modified>
</cp:coreProperties>
</file>