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Table 1" sheetId="2" r:id="rId1"/>
  </sheets>
  <definedNames>
    <definedName name="_xlnm.Print_Area" localSheetId="0">'Table 1'!$A$1:$P$25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2" l="1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6" i="2"/>
  <c r="L5" i="2"/>
  <c r="O8" i="2"/>
  <c r="O9" i="2"/>
  <c r="O12" i="2"/>
  <c r="O13" i="2"/>
  <c r="O14" i="2"/>
  <c r="O15" i="2"/>
  <c r="O17" i="2"/>
  <c r="O18" i="2"/>
  <c r="O19" i="2"/>
  <c r="O5" i="2"/>
  <c r="G23" i="2"/>
  <c r="N20" i="2" s="1"/>
  <c r="K22" i="2"/>
  <c r="O22" i="2" s="1"/>
  <c r="K21" i="2"/>
  <c r="O21" i="2" s="1"/>
  <c r="K20" i="2"/>
  <c r="O20" i="2" s="1"/>
  <c r="K19" i="2"/>
  <c r="K18" i="2"/>
  <c r="K17" i="2"/>
  <c r="K16" i="2"/>
  <c r="O16" i="2" s="1"/>
  <c r="K15" i="2"/>
  <c r="K14" i="2"/>
  <c r="K13" i="2"/>
  <c r="K12" i="2"/>
  <c r="K11" i="2"/>
  <c r="O11" i="2" s="1"/>
  <c r="K10" i="2"/>
  <c r="O10" i="2" s="1"/>
  <c r="K9" i="2"/>
  <c r="K8" i="2"/>
  <c r="J23" i="2"/>
  <c r="K6" i="2"/>
  <c r="M6" i="2" s="1"/>
  <c r="K5" i="2"/>
  <c r="O6" i="2" l="1"/>
  <c r="N12" i="2"/>
  <c r="N21" i="2"/>
  <c r="M8" i="2"/>
  <c r="M21" i="2"/>
  <c r="M13" i="2"/>
  <c r="N6" i="2"/>
  <c r="M20" i="2"/>
  <c r="N15" i="2"/>
  <c r="N7" i="2"/>
  <c r="N8" i="2"/>
  <c r="N16" i="2"/>
  <c r="M17" i="2"/>
  <c r="N17" i="2"/>
  <c r="M16" i="2"/>
  <c r="M22" i="2"/>
  <c r="M11" i="2"/>
  <c r="N11" i="2"/>
  <c r="M12" i="2"/>
  <c r="N13" i="2"/>
  <c r="M18" i="2"/>
  <c r="N18" i="2"/>
  <c r="M14" i="2"/>
  <c r="N22" i="2"/>
  <c r="N9" i="2"/>
  <c r="M10" i="2"/>
  <c r="M19" i="2"/>
  <c r="N14" i="2"/>
  <c r="N5" i="2"/>
  <c r="N10" i="2"/>
  <c r="M15" i="2"/>
  <c r="N19" i="2"/>
  <c r="M5" i="2"/>
  <c r="K7" i="2"/>
  <c r="M7" i="2" l="1"/>
  <c r="O7" i="2"/>
  <c r="O23" i="2" s="1"/>
  <c r="O25" i="2" s="1"/>
  <c r="L23" i="2"/>
  <c r="M9" i="2"/>
  <c r="N23" i="2"/>
  <c r="K23" i="2"/>
  <c r="M23" i="2" l="1"/>
</calcChain>
</file>

<file path=xl/sharedStrings.xml><?xml version="1.0" encoding="utf-8"?>
<sst xmlns="http://schemas.openxmlformats.org/spreadsheetml/2006/main" count="77" uniqueCount="47">
  <si>
    <r>
      <rPr>
        <b/>
        <sz val="11"/>
        <rFont val="Calibri"/>
        <family val="2"/>
      </rPr>
      <t>SI.No.</t>
    </r>
  </si>
  <si>
    <r>
      <rPr>
        <b/>
        <sz val="11"/>
        <rFont val="Calibri"/>
        <family val="2"/>
      </rPr>
      <t>Block</t>
    </r>
  </si>
  <si>
    <r>
      <rPr>
        <b/>
        <sz val="11"/>
        <rFont val="Calibri"/>
        <family val="2"/>
      </rPr>
      <t>Floor</t>
    </r>
  </si>
  <si>
    <r>
      <rPr>
        <b/>
        <sz val="11"/>
        <rFont val="Calibri"/>
        <family val="2"/>
      </rPr>
      <t>Type</t>
    </r>
  </si>
  <si>
    <r>
      <rPr>
        <b/>
        <sz val="11"/>
        <rFont val="Calibri"/>
        <family val="2"/>
      </rPr>
      <t>Apartment No.</t>
    </r>
  </si>
  <si>
    <r>
      <rPr>
        <b/>
        <sz val="11"/>
        <rFont val="Calibri"/>
        <family val="2"/>
      </rPr>
      <t xml:space="preserve">(a) Carpet Area (as per Sec 2(k) of the RERA Act)
</t>
    </r>
    <r>
      <rPr>
        <b/>
        <sz val="11"/>
        <rFont val="Calibri"/>
        <family val="2"/>
      </rPr>
      <t>(sq.m)</t>
    </r>
  </si>
  <si>
    <r>
      <rPr>
        <b/>
        <sz val="11"/>
        <rFont val="Calibri"/>
        <family val="2"/>
      </rPr>
      <t>(b) Exclusive Balcony (sq.m)</t>
    </r>
  </si>
  <si>
    <r>
      <rPr>
        <b/>
        <sz val="11"/>
        <rFont val="Calibri"/>
        <family val="2"/>
      </rPr>
      <t xml:space="preserve">(c) Exclusive
</t>
    </r>
    <r>
      <rPr>
        <b/>
        <sz val="11"/>
        <rFont val="Calibri"/>
        <family val="2"/>
      </rPr>
      <t xml:space="preserve">Verandah/Utility
</t>
    </r>
    <r>
      <rPr>
        <b/>
        <sz val="11"/>
        <rFont val="Calibri"/>
        <family val="2"/>
      </rPr>
      <t>/ Service/ Open Terrace (sq.m)</t>
    </r>
  </si>
  <si>
    <r>
      <rPr>
        <b/>
        <sz val="11"/>
        <rFont val="Times New Roman"/>
        <family val="1"/>
      </rPr>
      <t xml:space="preserve">(d)
</t>
    </r>
    <r>
      <rPr>
        <b/>
        <sz val="11"/>
        <rFont val="Calibri"/>
        <family val="2"/>
      </rPr>
      <t>Area of External walls (sq.m)</t>
    </r>
  </si>
  <si>
    <r>
      <rPr>
        <b/>
        <sz val="11"/>
        <rFont val="Times New Roman"/>
        <family val="1"/>
      </rPr>
      <t xml:space="preserve">e = (a + b + c+ d) </t>
    </r>
    <r>
      <rPr>
        <b/>
        <sz val="11"/>
        <rFont val="Calibri"/>
        <family val="2"/>
      </rPr>
      <t xml:space="preserve">Floor area of the apartment
</t>
    </r>
    <r>
      <rPr>
        <b/>
        <sz val="11"/>
        <rFont val="Calibri"/>
        <family val="2"/>
      </rPr>
      <t>(sq.m)</t>
    </r>
  </si>
  <si>
    <r>
      <rPr>
        <b/>
        <sz val="11"/>
        <rFont val="Calibri"/>
        <family val="2"/>
      </rPr>
      <t xml:space="preserve">(f) Proportionate Common Area
</t>
    </r>
    <r>
      <rPr>
        <b/>
        <sz val="11"/>
        <rFont val="Calibri"/>
        <family val="2"/>
      </rPr>
      <t>(sq.m)</t>
    </r>
  </si>
  <si>
    <r>
      <rPr>
        <b/>
        <sz val="11"/>
        <rFont val="Times New Roman"/>
        <family val="1"/>
      </rPr>
      <t xml:space="preserve">g = (e + f) </t>
    </r>
    <r>
      <rPr>
        <b/>
        <sz val="11"/>
        <rFont val="Calibri"/>
        <family val="2"/>
      </rPr>
      <t xml:space="preserve">Gross Area of the apartment
</t>
    </r>
    <r>
      <rPr>
        <b/>
        <sz val="11"/>
        <rFont val="Calibri"/>
        <family val="2"/>
      </rPr>
      <t>(sq.m)</t>
    </r>
  </si>
  <si>
    <r>
      <rPr>
        <b/>
        <sz val="11"/>
        <rFont val="Times New Roman"/>
        <family val="1"/>
      </rPr>
      <t xml:space="preserve">(h)
</t>
    </r>
    <r>
      <rPr>
        <b/>
        <sz val="11"/>
        <rFont val="Calibri"/>
        <family val="2"/>
      </rPr>
      <t>UDS land Area (sq.m)</t>
    </r>
  </si>
  <si>
    <r>
      <rPr>
        <b/>
        <sz val="11"/>
        <rFont val="Calibri"/>
        <family val="2"/>
      </rPr>
      <t xml:space="preserve">(i)
</t>
    </r>
    <r>
      <rPr>
        <b/>
        <sz val="11"/>
        <rFont val="Calibri"/>
        <family val="2"/>
      </rPr>
      <t>Car Parking (Nos.)</t>
    </r>
  </si>
  <si>
    <r>
      <rPr>
        <b/>
        <sz val="11"/>
        <rFont val="Calibri"/>
        <family val="2"/>
      </rPr>
      <t>Covered</t>
    </r>
  </si>
  <si>
    <r>
      <rPr>
        <b/>
        <sz val="11"/>
        <rFont val="Calibri"/>
        <family val="2"/>
      </rPr>
      <t>Open</t>
    </r>
  </si>
  <si>
    <r>
      <rPr>
        <sz val="11"/>
        <rFont val="Calibri"/>
        <family val="2"/>
      </rPr>
      <t xml:space="preserve">Note: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2"/>
      </rPr>
      <t xml:space="preserve">Carpet Area statement with total UDS for the least extent.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2"/>
      </rPr>
      <t xml:space="preserve">If any land reserved for future development, an abstract to be shown in the carpet area statement mentioning the UDS for the approved blocks and UDS for the future development.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2"/>
      </rPr>
      <t xml:space="preserve">Car parking to be allotted/provided as per the Tamil Nadu Combined Development and Building Rules (TNCDBR), 2019.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2"/>
      </rPr>
      <t xml:space="preserve">If one car parking is required for two apartments, promoter to clearly mention in the carpet area statement as to how car parking will be allotted.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2"/>
      </rPr>
      <t xml:space="preserve">Promoter to clearly mention cover, open and visitor carparking.
</t>
    </r>
    <r>
      <rPr>
        <sz val="11"/>
        <rFont val="Symbol"/>
        <family val="1"/>
      </rPr>
      <t></t>
    </r>
    <r>
      <rPr>
        <sz val="11"/>
        <rFont val="Times New Roman"/>
        <family val="1"/>
      </rPr>
      <t xml:space="preserve">     </t>
    </r>
    <r>
      <rPr>
        <sz val="11"/>
        <rFont val="Calibri"/>
        <family val="2"/>
      </rPr>
      <t>Car parking allotted to individual apartment to be shown in the carpet area statement.</t>
    </r>
  </si>
  <si>
    <t>TOTAL</t>
  </si>
  <si>
    <t>Ground</t>
  </si>
  <si>
    <t>Office 1</t>
  </si>
  <si>
    <t>Office 2</t>
  </si>
  <si>
    <t>Office 3</t>
  </si>
  <si>
    <t>Office 4</t>
  </si>
  <si>
    <t>Office 5</t>
  </si>
  <si>
    <t>Office 6</t>
  </si>
  <si>
    <t>Office 7</t>
  </si>
  <si>
    <t>Office 8</t>
  </si>
  <si>
    <t>Office 9</t>
  </si>
  <si>
    <t>Office 10</t>
  </si>
  <si>
    <t>Office 11</t>
  </si>
  <si>
    <t>Office 12</t>
  </si>
  <si>
    <t>Office 13</t>
  </si>
  <si>
    <t>Office 14</t>
  </si>
  <si>
    <t>Office 15</t>
  </si>
  <si>
    <t>Office 16</t>
  </si>
  <si>
    <t>Office 17</t>
  </si>
  <si>
    <t>Office 18</t>
  </si>
  <si>
    <t>1st</t>
  </si>
  <si>
    <t>2nd</t>
  </si>
  <si>
    <t>3rd</t>
  </si>
  <si>
    <t>4th</t>
  </si>
  <si>
    <t>Commercial</t>
  </si>
  <si>
    <t>Carpet Area Statement</t>
  </si>
  <si>
    <t>Visitors’ Car Parking</t>
  </si>
  <si>
    <t>Grand Total</t>
  </si>
  <si>
    <t>Date: 11.08.2026</t>
  </si>
  <si>
    <t>RAMC Infraa Pvt Ltd at SF. NO. : 964/2C2, 2C3, 965/2A2 &amp; 2A3 of Kalapatti Village, Coimbatore North Taluk &amp; Coimbatore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</si>
</sst>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name val="Times New Roman"/>
      <family val="1"/>
    </font>
    <font>
      <sz val="11"/>
      <name val="Calibri"/>
      <family val="2"/>
    </font>
    <font>
      <sz val="11"/>
      <name val="Symbol"/>
      <family val="1"/>
    </font>
    <font>
      <sz val="11"/>
      <name val="Times New Roman"/>
      <family val="1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1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left" vertical="center"/>
    </xf>
    <xf numFmtId="0" fontId="10" fillId="0" borderId="0" xfId="0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horizontal="left" vertical="top"/>
    </xf>
    <xf numFmtId="2" fontId="10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4" fontId="10" fillId="0" borderId="0" xfId="0" applyNumberFormat="1" applyFont="1" applyAlignment="1">
      <alignment horizontal="left" vertic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tabSelected="1" zoomScaleNormal="100" zoomScaleSheetLayoutView="100" workbookViewId="0">
      <selection sqref="A1:B1048576"/>
    </sheetView>
  </sheetViews>
  <sheetFormatPr defaultRowHeight="12.75"/>
  <cols>
    <col min="1" max="1" width="1.1640625" customWidth="1"/>
    <col min="2" max="3" width="9.33203125" customWidth="1"/>
    <col min="4" max="4" width="9.5" bestFit="1" customWidth="1"/>
    <col min="5" max="5" width="14.5" bestFit="1" customWidth="1"/>
    <col min="6" max="6" width="12.33203125" bestFit="1" customWidth="1"/>
    <col min="7" max="7" width="18.1640625" bestFit="1" customWidth="1"/>
    <col min="8" max="8" width="10.6640625" bestFit="1" customWidth="1"/>
    <col min="9" max="9" width="19" bestFit="1" customWidth="1"/>
    <col min="10" max="10" width="15.6640625" bestFit="1" customWidth="1"/>
    <col min="11" max="11" width="20.1640625" bestFit="1" customWidth="1"/>
    <col min="12" max="12" width="17.6640625" bestFit="1" customWidth="1"/>
    <col min="13" max="13" width="18.6640625" bestFit="1" customWidth="1"/>
    <col min="14" max="14" width="15" bestFit="1" customWidth="1"/>
    <col min="15" max="15" width="9.83203125" bestFit="1" customWidth="1"/>
    <col min="16" max="16" width="9.83203125" customWidth="1"/>
    <col min="17" max="17" width="14" customWidth="1"/>
    <col min="18" max="18" width="10.1640625" style="10" bestFit="1" customWidth="1"/>
    <col min="19" max="19" width="11.83203125" style="6" customWidth="1"/>
    <col min="22" max="22" width="9.33203125" style="13"/>
  </cols>
  <sheetData>
    <row r="1" spans="1:20" ht="28.5" customHeight="1">
      <c r="A1" s="1"/>
      <c r="B1" s="25" t="s">
        <v>42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 t="s">
        <v>45</v>
      </c>
      <c r="O1" s="27"/>
      <c r="P1" s="28"/>
      <c r="Q1" s="1"/>
    </row>
    <row r="2" spans="1:20" ht="22.9" customHeight="1">
      <c r="A2" s="2"/>
      <c r="B2" s="39" t="s">
        <v>46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2"/>
    </row>
    <row r="3" spans="1:20" ht="63" customHeight="1">
      <c r="A3" s="3"/>
      <c r="B3" s="23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1" t="s">
        <v>5</v>
      </c>
      <c r="H3" s="23" t="s">
        <v>6</v>
      </c>
      <c r="I3" s="21" t="s">
        <v>7</v>
      </c>
      <c r="J3" s="21" t="s">
        <v>8</v>
      </c>
      <c r="K3" s="21" t="s">
        <v>9</v>
      </c>
      <c r="L3" s="21" t="s">
        <v>10</v>
      </c>
      <c r="M3" s="21" t="s">
        <v>11</v>
      </c>
      <c r="N3" s="21" t="s">
        <v>12</v>
      </c>
      <c r="O3" s="37" t="s">
        <v>13</v>
      </c>
      <c r="P3" s="38"/>
      <c r="Q3" s="3"/>
    </row>
    <row r="4" spans="1:20" ht="18.75" customHeight="1">
      <c r="A4" s="1"/>
      <c r="B4" s="24"/>
      <c r="C4" s="24"/>
      <c r="D4" s="24"/>
      <c r="E4" s="24"/>
      <c r="F4" s="24"/>
      <c r="G4" s="22"/>
      <c r="H4" s="24"/>
      <c r="I4" s="22"/>
      <c r="J4" s="22"/>
      <c r="K4" s="22"/>
      <c r="L4" s="22"/>
      <c r="M4" s="22"/>
      <c r="N4" s="22"/>
      <c r="O4" s="4" t="s">
        <v>14</v>
      </c>
      <c r="P4" s="4" t="s">
        <v>15</v>
      </c>
      <c r="Q4" s="1"/>
    </row>
    <row r="5" spans="1:20" ht="15.75">
      <c r="A5" s="1"/>
      <c r="B5" s="14">
        <v>1</v>
      </c>
      <c r="C5" s="14">
        <v>1</v>
      </c>
      <c r="D5" s="14" t="s">
        <v>18</v>
      </c>
      <c r="E5" s="14" t="s">
        <v>41</v>
      </c>
      <c r="F5" s="14" t="s">
        <v>19</v>
      </c>
      <c r="G5" s="14">
        <v>891.01</v>
      </c>
      <c r="H5" s="14">
        <v>0</v>
      </c>
      <c r="I5" s="14">
        <v>0</v>
      </c>
      <c r="J5" s="15">
        <v>22</v>
      </c>
      <c r="K5" s="14">
        <f>G5+H5+I5+J5</f>
        <v>913.01</v>
      </c>
      <c r="L5" s="15">
        <f>(G5/1802.28)*459.34</f>
        <v>227.08820682690813</v>
      </c>
      <c r="M5" s="15">
        <f>K5+L5</f>
        <v>1140.0982068269082</v>
      </c>
      <c r="N5" s="15">
        <f>(G5/G23)*4212</f>
        <v>444.29405608645004</v>
      </c>
      <c r="O5" s="16">
        <f>K5/50</f>
        <v>18.260200000000001</v>
      </c>
      <c r="P5" s="5"/>
      <c r="Q5" s="1"/>
      <c r="R5" s="11"/>
      <c r="S5" s="9"/>
    </row>
    <row r="6" spans="1:20" ht="15.75">
      <c r="A6" s="1"/>
      <c r="B6" s="14">
        <v>2</v>
      </c>
      <c r="C6" s="14">
        <v>1</v>
      </c>
      <c r="D6" s="14" t="s">
        <v>18</v>
      </c>
      <c r="E6" s="14" t="s">
        <v>41</v>
      </c>
      <c r="F6" s="14" t="s">
        <v>20</v>
      </c>
      <c r="G6" s="14">
        <v>911.27</v>
      </c>
      <c r="H6" s="14">
        <v>0</v>
      </c>
      <c r="I6" s="14">
        <v>0</v>
      </c>
      <c r="J6" s="14">
        <v>22.23</v>
      </c>
      <c r="K6" s="14">
        <f t="shared" ref="K6:K22" si="0">G6+H6+I6+J6</f>
        <v>933.5</v>
      </c>
      <c r="L6" s="15">
        <f>(G6/1802.28)*459.34</f>
        <v>232.25179317309184</v>
      </c>
      <c r="M6" s="15">
        <f t="shared" ref="M6:M22" si="1">K6+L6</f>
        <v>1165.7517931730918</v>
      </c>
      <c r="N6" s="15">
        <f>(G6/G23)*4212</f>
        <v>454.3965213520604</v>
      </c>
      <c r="O6" s="16">
        <f t="shared" ref="O6:O22" si="2">K6/50</f>
        <v>18.670000000000002</v>
      </c>
      <c r="P6" s="5"/>
      <c r="Q6" s="1"/>
      <c r="R6" s="12"/>
      <c r="S6" s="7"/>
      <c r="T6" s="8"/>
    </row>
    <row r="7" spans="1:20" ht="15.75">
      <c r="A7" s="1"/>
      <c r="B7" s="14">
        <v>3</v>
      </c>
      <c r="C7" s="14">
        <v>1</v>
      </c>
      <c r="D7" s="14" t="s">
        <v>37</v>
      </c>
      <c r="E7" s="14" t="s">
        <v>41</v>
      </c>
      <c r="F7" s="14" t="s">
        <v>21</v>
      </c>
      <c r="G7" s="14">
        <v>1800</v>
      </c>
      <c r="H7" s="14">
        <v>0</v>
      </c>
      <c r="I7" s="14">
        <v>0</v>
      </c>
      <c r="J7" s="14">
        <v>40</v>
      </c>
      <c r="K7" s="14">
        <f t="shared" si="0"/>
        <v>1840</v>
      </c>
      <c r="L7" s="15">
        <v>380.89</v>
      </c>
      <c r="M7" s="15">
        <f t="shared" si="1"/>
        <v>2220.89</v>
      </c>
      <c r="N7" s="15">
        <f>(G7/G23)*4212</f>
        <v>897.5536761154309</v>
      </c>
      <c r="O7" s="16">
        <f t="shared" si="2"/>
        <v>36.799999999999997</v>
      </c>
      <c r="P7" s="5"/>
      <c r="Q7" s="1"/>
      <c r="R7" s="12"/>
      <c r="S7" s="7"/>
      <c r="T7" s="8"/>
    </row>
    <row r="8" spans="1:20" ht="15.75">
      <c r="A8" s="1"/>
      <c r="B8" s="14">
        <v>4</v>
      </c>
      <c r="C8" s="14">
        <v>1</v>
      </c>
      <c r="D8" s="14" t="s">
        <v>38</v>
      </c>
      <c r="E8" s="14" t="s">
        <v>41</v>
      </c>
      <c r="F8" s="14" t="s">
        <v>22</v>
      </c>
      <c r="G8" s="14">
        <v>436.05</v>
      </c>
      <c r="H8" s="14">
        <v>0</v>
      </c>
      <c r="I8" s="14">
        <v>0</v>
      </c>
      <c r="J8" s="14">
        <v>11.93</v>
      </c>
      <c r="K8" s="15">
        <f t="shared" si="0"/>
        <v>447.98</v>
      </c>
      <c r="L8" s="15">
        <f>(G8/1855.16)*404.49</f>
        <v>95.074206267922989</v>
      </c>
      <c r="M8" s="15">
        <f t="shared" si="1"/>
        <v>543.05420626792306</v>
      </c>
      <c r="N8" s="15">
        <f>(G8/G23)*4212</f>
        <v>217.43237803896315</v>
      </c>
      <c r="O8" s="16">
        <f t="shared" si="2"/>
        <v>8.9596</v>
      </c>
      <c r="P8" s="5"/>
      <c r="Q8" s="1"/>
      <c r="R8" s="12"/>
      <c r="S8" s="7"/>
      <c r="T8" s="8"/>
    </row>
    <row r="9" spans="1:20" ht="15.75">
      <c r="A9" s="1"/>
      <c r="B9" s="14">
        <v>5</v>
      </c>
      <c r="C9" s="14">
        <v>1</v>
      </c>
      <c r="D9" s="14" t="s">
        <v>38</v>
      </c>
      <c r="E9" s="14" t="s">
        <v>41</v>
      </c>
      <c r="F9" s="14" t="s">
        <v>23</v>
      </c>
      <c r="G9" s="14">
        <v>424.94</v>
      </c>
      <c r="H9" s="14">
        <v>0</v>
      </c>
      <c r="I9" s="14">
        <v>0</v>
      </c>
      <c r="J9" s="14">
        <v>12.08</v>
      </c>
      <c r="K9" s="15">
        <f t="shared" si="0"/>
        <v>437.02</v>
      </c>
      <c r="L9" s="15">
        <f>(G9/1855.16)*404.49</f>
        <v>92.65183628366286</v>
      </c>
      <c r="M9" s="15">
        <f t="shared" si="1"/>
        <v>529.67183628366286</v>
      </c>
      <c r="N9" s="15">
        <f>(G9/G23)*4212</f>
        <v>211.89247729360625</v>
      </c>
      <c r="O9" s="16">
        <f t="shared" si="2"/>
        <v>8.7403999999999993</v>
      </c>
      <c r="P9" s="5"/>
      <c r="Q9" s="1"/>
      <c r="R9" s="12"/>
      <c r="S9" s="7"/>
      <c r="T9" s="8"/>
    </row>
    <row r="10" spans="1:20" ht="15.75">
      <c r="A10" s="1"/>
      <c r="B10" s="14">
        <v>6</v>
      </c>
      <c r="C10" s="14">
        <v>1</v>
      </c>
      <c r="D10" s="14" t="s">
        <v>38</v>
      </c>
      <c r="E10" s="14" t="s">
        <v>41</v>
      </c>
      <c r="F10" s="14" t="s">
        <v>24</v>
      </c>
      <c r="G10" s="14">
        <v>497.09</v>
      </c>
      <c r="H10" s="14">
        <v>0</v>
      </c>
      <c r="I10" s="14">
        <v>0</v>
      </c>
      <c r="J10" s="15">
        <v>11.1</v>
      </c>
      <c r="K10" s="15">
        <f t="shared" si="0"/>
        <v>508.19</v>
      </c>
      <c r="L10" s="15">
        <f>(G10/1855.16)*404.49</f>
        <v>108.38306889971754</v>
      </c>
      <c r="M10" s="15">
        <f t="shared" si="1"/>
        <v>616.57306889971755</v>
      </c>
      <c r="N10" s="15">
        <f>(G10/G23)*4212</f>
        <v>247.86942047789975</v>
      </c>
      <c r="O10" s="16">
        <f t="shared" si="2"/>
        <v>10.1638</v>
      </c>
      <c r="P10" s="5"/>
      <c r="Q10" s="1"/>
      <c r="R10" s="12"/>
      <c r="S10" s="7"/>
      <c r="T10" s="8"/>
    </row>
    <row r="11" spans="1:20" ht="15.75">
      <c r="A11" s="1"/>
      <c r="B11" s="14">
        <v>7</v>
      </c>
      <c r="C11" s="14">
        <v>1</v>
      </c>
      <c r="D11" s="14" t="s">
        <v>38</v>
      </c>
      <c r="E11" s="14" t="s">
        <v>41</v>
      </c>
      <c r="F11" s="14" t="s">
        <v>25</v>
      </c>
      <c r="G11" s="14">
        <v>497.08</v>
      </c>
      <c r="H11" s="14">
        <v>0</v>
      </c>
      <c r="I11" s="14">
        <v>0</v>
      </c>
      <c r="J11" s="14">
        <v>11.05</v>
      </c>
      <c r="K11" s="15">
        <f t="shared" si="0"/>
        <v>508.13</v>
      </c>
      <c r="L11" s="15">
        <f>(G11/1855.16)*404.49</f>
        <v>108.3808885486966</v>
      </c>
      <c r="M11" s="15">
        <f t="shared" si="1"/>
        <v>616.51088854869658</v>
      </c>
      <c r="N11" s="15">
        <f>(G11/G23)*4212</f>
        <v>247.86443406858803</v>
      </c>
      <c r="O11" s="16">
        <f t="shared" si="2"/>
        <v>10.162599999999999</v>
      </c>
      <c r="P11" s="5"/>
      <c r="Q11" s="1"/>
      <c r="R11" s="12"/>
      <c r="S11" s="7"/>
      <c r="T11" s="8"/>
    </row>
    <row r="12" spans="1:20" ht="15.75">
      <c r="A12" s="1"/>
      <c r="B12" s="14">
        <v>8</v>
      </c>
      <c r="C12" s="14">
        <v>1</v>
      </c>
      <c r="D12" s="14" t="s">
        <v>39</v>
      </c>
      <c r="E12" s="14" t="s">
        <v>41</v>
      </c>
      <c r="F12" s="14" t="s">
        <v>26</v>
      </c>
      <c r="G12" s="14">
        <v>204.41</v>
      </c>
      <c r="H12" s="14">
        <v>0</v>
      </c>
      <c r="I12" s="14">
        <v>0</v>
      </c>
      <c r="J12" s="14">
        <v>7.71</v>
      </c>
      <c r="K12" s="14">
        <f t="shared" si="0"/>
        <v>212.12</v>
      </c>
      <c r="L12" s="15">
        <f t="shared" ref="L12:L18" si="3">(G12/1756.21)*506.88</f>
        <v>58.997124945194479</v>
      </c>
      <c r="M12" s="15">
        <f t="shared" si="1"/>
        <v>271.11712494519446</v>
      </c>
      <c r="N12" s="15">
        <f>(G12/G23)*4212</f>
        <v>101.92719274153069</v>
      </c>
      <c r="O12" s="16">
        <f t="shared" si="2"/>
        <v>4.2423999999999999</v>
      </c>
      <c r="P12" s="5"/>
      <c r="Q12" s="1"/>
      <c r="R12" s="12"/>
      <c r="S12" s="7"/>
      <c r="T12" s="8"/>
    </row>
    <row r="13" spans="1:20" ht="15.75">
      <c r="A13" s="1"/>
      <c r="B13" s="14">
        <v>9</v>
      </c>
      <c r="C13" s="14">
        <v>1</v>
      </c>
      <c r="D13" s="14" t="s">
        <v>39</v>
      </c>
      <c r="E13" s="14" t="s">
        <v>41</v>
      </c>
      <c r="F13" s="14" t="s">
        <v>27</v>
      </c>
      <c r="G13" s="14">
        <v>200.33</v>
      </c>
      <c r="H13" s="14">
        <v>0</v>
      </c>
      <c r="I13" s="14">
        <v>0</v>
      </c>
      <c r="J13" s="14">
        <v>4.3099999999999996</v>
      </c>
      <c r="K13" s="14">
        <f t="shared" si="0"/>
        <v>204.64000000000001</v>
      </c>
      <c r="L13" s="15">
        <f t="shared" si="3"/>
        <v>57.819549142756273</v>
      </c>
      <c r="M13" s="15">
        <f t="shared" si="1"/>
        <v>262.45954914275626</v>
      </c>
      <c r="N13" s="15">
        <f>(G13/G23)*4212</f>
        <v>99.892737742335711</v>
      </c>
      <c r="O13" s="16">
        <f t="shared" si="2"/>
        <v>4.0928000000000004</v>
      </c>
      <c r="P13" s="5"/>
      <c r="Q13" s="1"/>
      <c r="R13" s="12"/>
      <c r="S13" s="7"/>
      <c r="T13" s="8"/>
    </row>
    <row r="14" spans="1:20" ht="15.75">
      <c r="A14" s="1"/>
      <c r="B14" s="14">
        <v>10</v>
      </c>
      <c r="C14" s="14">
        <v>1</v>
      </c>
      <c r="D14" s="14" t="s">
        <v>39</v>
      </c>
      <c r="E14" s="14" t="s">
        <v>41</v>
      </c>
      <c r="F14" s="14" t="s">
        <v>28</v>
      </c>
      <c r="G14" s="14">
        <v>201.35</v>
      </c>
      <c r="H14" s="14">
        <v>0</v>
      </c>
      <c r="I14" s="14">
        <v>0</v>
      </c>
      <c r="J14" s="14">
        <v>4.3099999999999996</v>
      </c>
      <c r="K14" s="14">
        <f t="shared" si="0"/>
        <v>205.66</v>
      </c>
      <c r="L14" s="15">
        <f t="shared" si="3"/>
        <v>58.113943093365826</v>
      </c>
      <c r="M14" s="15">
        <f t="shared" si="1"/>
        <v>263.7739430933658</v>
      </c>
      <c r="N14" s="15">
        <f>(G14/G23)*4212</f>
        <v>100.40135149213447</v>
      </c>
      <c r="O14" s="16">
        <f t="shared" si="2"/>
        <v>4.1132</v>
      </c>
      <c r="P14" s="5"/>
      <c r="Q14" s="1"/>
      <c r="R14" s="12"/>
      <c r="S14" s="12"/>
      <c r="T14" s="20"/>
    </row>
    <row r="15" spans="1:20" ht="15.75">
      <c r="A15" s="1"/>
      <c r="B15" s="14">
        <v>11</v>
      </c>
      <c r="C15" s="14">
        <v>1</v>
      </c>
      <c r="D15" s="14" t="s">
        <v>39</v>
      </c>
      <c r="E15" s="14" t="s">
        <v>41</v>
      </c>
      <c r="F15" s="14" t="s">
        <v>29</v>
      </c>
      <c r="G15" s="14">
        <v>185.29</v>
      </c>
      <c r="H15" s="14">
        <v>0</v>
      </c>
      <c r="I15" s="14">
        <v>0</v>
      </c>
      <c r="J15" s="14">
        <v>7.28</v>
      </c>
      <c r="K15" s="14">
        <f t="shared" si="0"/>
        <v>192.57</v>
      </c>
      <c r="L15" s="15">
        <f t="shared" si="3"/>
        <v>53.478681478866413</v>
      </c>
      <c r="M15" s="15">
        <f t="shared" si="1"/>
        <v>246.0486814788664</v>
      </c>
      <c r="N15" s="15">
        <f>(G15/G23)*4212</f>
        <v>92.393178137460112</v>
      </c>
      <c r="O15" s="16">
        <f t="shared" si="2"/>
        <v>3.8513999999999999</v>
      </c>
      <c r="P15" s="5"/>
      <c r="Q15" s="1"/>
      <c r="R15" s="12"/>
      <c r="S15" s="7"/>
      <c r="T15" s="8"/>
    </row>
    <row r="16" spans="1:20" ht="15.75">
      <c r="A16" s="1"/>
      <c r="B16" s="14">
        <v>12</v>
      </c>
      <c r="C16" s="14">
        <v>1</v>
      </c>
      <c r="D16" s="14" t="s">
        <v>39</v>
      </c>
      <c r="E16" s="14" t="s">
        <v>41</v>
      </c>
      <c r="F16" s="14" t="s">
        <v>30</v>
      </c>
      <c r="G16" s="14">
        <v>517.38</v>
      </c>
      <c r="H16" s="14">
        <v>0</v>
      </c>
      <c r="I16" s="14">
        <v>0</v>
      </c>
      <c r="J16" s="14">
        <v>10.08</v>
      </c>
      <c r="K16" s="14">
        <f t="shared" si="0"/>
        <v>527.46</v>
      </c>
      <c r="L16" s="15">
        <f t="shared" si="3"/>
        <v>149.32700212389179</v>
      </c>
      <c r="M16" s="15">
        <f t="shared" si="1"/>
        <v>676.78700212389185</v>
      </c>
      <c r="N16" s="15">
        <f>(G16/G23)*4212</f>
        <v>257.98684497144535</v>
      </c>
      <c r="O16" s="16">
        <f t="shared" si="2"/>
        <v>10.549200000000001</v>
      </c>
      <c r="P16" s="5"/>
      <c r="Q16" s="1"/>
      <c r="R16" s="12"/>
      <c r="S16" s="7"/>
      <c r="T16" s="8"/>
    </row>
    <row r="17" spans="1:20" ht="15.75">
      <c r="A17" s="1"/>
      <c r="B17" s="14">
        <v>13</v>
      </c>
      <c r="C17" s="14">
        <v>1</v>
      </c>
      <c r="D17" s="14" t="s">
        <v>39</v>
      </c>
      <c r="E17" s="14" t="s">
        <v>41</v>
      </c>
      <c r="F17" s="14" t="s">
        <v>31</v>
      </c>
      <c r="G17" s="14">
        <v>144.01</v>
      </c>
      <c r="H17" s="14">
        <v>0</v>
      </c>
      <c r="I17" s="14">
        <v>0</v>
      </c>
      <c r="J17" s="14">
        <v>0</v>
      </c>
      <c r="K17" s="14">
        <f t="shared" si="0"/>
        <v>144.01</v>
      </c>
      <c r="L17" s="15">
        <f t="shared" si="3"/>
        <v>41.564385124785758</v>
      </c>
      <c r="M17" s="15">
        <f t="shared" si="1"/>
        <v>185.57438512478575</v>
      </c>
      <c r="N17" s="15">
        <f>(G17/G23)*4212</f>
        <v>71.809280498546229</v>
      </c>
      <c r="O17" s="16">
        <f t="shared" si="2"/>
        <v>2.8801999999999999</v>
      </c>
      <c r="P17" s="5"/>
      <c r="Q17" s="1"/>
      <c r="R17" s="12"/>
      <c r="S17" s="7"/>
      <c r="T17" s="8"/>
    </row>
    <row r="18" spans="1:20" ht="15.75">
      <c r="A18" s="1"/>
      <c r="B18" s="14">
        <v>14</v>
      </c>
      <c r="C18" s="14">
        <v>1</v>
      </c>
      <c r="D18" s="14" t="s">
        <v>39</v>
      </c>
      <c r="E18" s="14" t="s">
        <v>41</v>
      </c>
      <c r="F18" s="14" t="s">
        <v>32</v>
      </c>
      <c r="G18" s="14">
        <v>303.44</v>
      </c>
      <c r="H18" s="14">
        <v>0</v>
      </c>
      <c r="I18" s="14">
        <v>0</v>
      </c>
      <c r="J18" s="14">
        <v>9.0299999999999994</v>
      </c>
      <c r="K18" s="14">
        <f t="shared" si="0"/>
        <v>312.46999999999997</v>
      </c>
      <c r="L18" s="15">
        <f t="shared" si="3"/>
        <v>87.579314091139437</v>
      </c>
      <c r="M18" s="15">
        <f t="shared" si="1"/>
        <v>400.04931409113942</v>
      </c>
      <c r="N18" s="15">
        <f>(G18/G23)*4212</f>
        <v>151.30760415581466</v>
      </c>
      <c r="O18" s="16">
        <f t="shared" si="2"/>
        <v>6.2493999999999996</v>
      </c>
      <c r="P18" s="5"/>
      <c r="Q18" s="1"/>
      <c r="R18" s="12"/>
      <c r="S18" s="7"/>
      <c r="T18" s="8"/>
    </row>
    <row r="19" spans="1:20" ht="15.75">
      <c r="A19" s="1"/>
      <c r="B19" s="14">
        <v>15</v>
      </c>
      <c r="C19" s="14">
        <v>1</v>
      </c>
      <c r="D19" s="14" t="s">
        <v>40</v>
      </c>
      <c r="E19" s="14" t="s">
        <v>41</v>
      </c>
      <c r="F19" s="14" t="s">
        <v>33</v>
      </c>
      <c r="G19" s="14">
        <v>175.84</v>
      </c>
      <c r="H19" s="14">
        <v>0</v>
      </c>
      <c r="I19" s="14">
        <v>0</v>
      </c>
      <c r="J19" s="14">
        <v>7.2</v>
      </c>
      <c r="K19" s="14">
        <f t="shared" si="0"/>
        <v>183.04</v>
      </c>
      <c r="L19" s="15">
        <f>(G19/1233.31)*583.53</f>
        <v>83.197180919639024</v>
      </c>
      <c r="M19" s="15">
        <f t="shared" si="1"/>
        <v>266.237180919639</v>
      </c>
      <c r="N19" s="15">
        <f>(G19/G23)*4212</f>
        <v>87.681021337854105</v>
      </c>
      <c r="O19" s="16">
        <f t="shared" si="2"/>
        <v>3.6608000000000001</v>
      </c>
      <c r="P19" s="5"/>
      <c r="Q19" s="1"/>
      <c r="R19" s="12"/>
      <c r="S19" s="7"/>
      <c r="T19" s="8"/>
    </row>
    <row r="20" spans="1:20" ht="15.75">
      <c r="A20" s="1"/>
      <c r="B20" s="14">
        <v>16</v>
      </c>
      <c r="C20" s="14">
        <v>1</v>
      </c>
      <c r="D20" s="14" t="s">
        <v>40</v>
      </c>
      <c r="E20" s="14" t="s">
        <v>41</v>
      </c>
      <c r="F20" s="14" t="s">
        <v>34</v>
      </c>
      <c r="G20" s="14">
        <v>189.54</v>
      </c>
      <c r="H20" s="14">
        <v>0</v>
      </c>
      <c r="I20" s="14">
        <v>0</v>
      </c>
      <c r="J20" s="14">
        <v>5.3</v>
      </c>
      <c r="K20" s="14">
        <f t="shared" si="0"/>
        <v>194.84</v>
      </c>
      <c r="L20" s="15">
        <f>(G20/1233.31)*583.53</f>
        <v>89.67921787709497</v>
      </c>
      <c r="M20" s="15">
        <f t="shared" si="1"/>
        <v>284.519217877095</v>
      </c>
      <c r="N20" s="15">
        <f>(G20/G23)*4212</f>
        <v>94.512402094954879</v>
      </c>
      <c r="O20" s="16">
        <f t="shared" si="2"/>
        <v>3.8968000000000003</v>
      </c>
      <c r="P20" s="5"/>
      <c r="Q20" s="1"/>
      <c r="R20" s="12"/>
      <c r="S20" s="7"/>
      <c r="T20" s="8"/>
    </row>
    <row r="21" spans="1:20" ht="15.75">
      <c r="A21" s="1"/>
      <c r="B21" s="14">
        <v>17</v>
      </c>
      <c r="C21" s="14">
        <v>1</v>
      </c>
      <c r="D21" s="14" t="s">
        <v>40</v>
      </c>
      <c r="E21" s="14" t="s">
        <v>41</v>
      </c>
      <c r="F21" s="14" t="s">
        <v>35</v>
      </c>
      <c r="G21" s="14">
        <v>350.55</v>
      </c>
      <c r="H21" s="14">
        <v>0</v>
      </c>
      <c r="I21" s="14">
        <v>0</v>
      </c>
      <c r="J21" s="14">
        <v>12.15</v>
      </c>
      <c r="K21" s="14">
        <f t="shared" si="0"/>
        <v>362.7</v>
      </c>
      <c r="L21" s="15">
        <f>(G21/1233.31)*583.53</f>
        <v>165.85971207563387</v>
      </c>
      <c r="M21" s="15">
        <f t="shared" si="1"/>
        <v>528.5597120756338</v>
      </c>
      <c r="N21" s="15">
        <f>(G21/G23)*4212</f>
        <v>174.79857842348017</v>
      </c>
      <c r="O21" s="16">
        <f t="shared" si="2"/>
        <v>7.2539999999999996</v>
      </c>
      <c r="P21" s="5"/>
      <c r="Q21" s="1"/>
      <c r="R21" s="12"/>
      <c r="S21" s="7"/>
      <c r="T21" s="8"/>
    </row>
    <row r="22" spans="1:20" ht="15.75">
      <c r="A22" s="1"/>
      <c r="B22" s="14">
        <v>18</v>
      </c>
      <c r="C22" s="14">
        <v>1</v>
      </c>
      <c r="D22" s="14" t="s">
        <v>40</v>
      </c>
      <c r="E22" s="14" t="s">
        <v>41</v>
      </c>
      <c r="F22" s="14" t="s">
        <v>36</v>
      </c>
      <c r="G22" s="14">
        <v>517.38</v>
      </c>
      <c r="H22" s="14">
        <v>0</v>
      </c>
      <c r="I22" s="14">
        <v>0</v>
      </c>
      <c r="J22" s="14">
        <v>10.08</v>
      </c>
      <c r="K22" s="14">
        <f t="shared" si="0"/>
        <v>527.46</v>
      </c>
      <c r="L22" s="15">
        <f>(G22/1233.31)*583.53</f>
        <v>244.79388912763213</v>
      </c>
      <c r="M22" s="15">
        <f t="shared" si="1"/>
        <v>772.25388912763219</v>
      </c>
      <c r="N22" s="15">
        <f>(G22/G23)*4212</f>
        <v>257.98684497144535</v>
      </c>
      <c r="O22" s="16">
        <f t="shared" si="2"/>
        <v>10.549200000000001</v>
      </c>
      <c r="P22" s="5"/>
      <c r="Q22" s="1"/>
      <c r="R22" s="12"/>
      <c r="S22" s="7"/>
      <c r="T22" s="8"/>
    </row>
    <row r="23" spans="1:20" ht="21.75" customHeight="1">
      <c r="A23" s="1"/>
      <c r="B23" s="29" t="s">
        <v>17</v>
      </c>
      <c r="C23" s="30"/>
      <c r="D23" s="30"/>
      <c r="E23" s="31"/>
      <c r="F23" s="14"/>
      <c r="G23" s="17">
        <f>SUM(G5:G22)</f>
        <v>8446.9599999999991</v>
      </c>
      <c r="H23" s="18"/>
      <c r="I23" s="18"/>
      <c r="J23" s="17">
        <f t="shared" ref="J23:O23" si="4">SUM(J5:J22)</f>
        <v>207.84000000000003</v>
      </c>
      <c r="K23" s="17">
        <f t="shared" si="4"/>
        <v>8654.7999999999993</v>
      </c>
      <c r="L23" s="17">
        <f t="shared" si="4"/>
        <v>2335.13</v>
      </c>
      <c r="M23" s="17">
        <f t="shared" si="4"/>
        <v>10989.930000000002</v>
      </c>
      <c r="N23" s="17">
        <f t="shared" si="4"/>
        <v>4212</v>
      </c>
      <c r="O23" s="16">
        <f t="shared" si="4"/>
        <v>173.09600000000003</v>
      </c>
      <c r="P23" s="5"/>
      <c r="Q23" s="1"/>
    </row>
    <row r="24" spans="1:20" ht="36" customHeight="1">
      <c r="A24" s="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3"/>
      <c r="N24" s="19" t="s">
        <v>43</v>
      </c>
      <c r="O24" s="14">
        <v>20</v>
      </c>
      <c r="P24" s="5"/>
      <c r="Q24" s="1"/>
    </row>
    <row r="25" spans="1:20" ht="19.5" customHeight="1">
      <c r="A25" s="1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N25" s="19" t="s">
        <v>44</v>
      </c>
      <c r="O25" s="16">
        <f>O23+O24</f>
        <v>193.09600000000003</v>
      </c>
      <c r="P25" s="5"/>
      <c r="Q25" s="1"/>
    </row>
    <row r="26" spans="1:20" ht="147" customHeight="1">
      <c r="A26" s="36" t="s">
        <v>16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</row>
  </sheetData>
  <mergeCells count="20">
    <mergeCell ref="B23:E23"/>
    <mergeCell ref="B24:M25"/>
    <mergeCell ref="A26:Q26"/>
    <mergeCell ref="J3:J4"/>
    <mergeCell ref="K3:K4"/>
    <mergeCell ref="L3:L4"/>
    <mergeCell ref="M3:M4"/>
    <mergeCell ref="N3:N4"/>
    <mergeCell ref="O3:P3"/>
    <mergeCell ref="B3:B4"/>
    <mergeCell ref="C3:C4"/>
    <mergeCell ref="D3:D4"/>
    <mergeCell ref="E3:E4"/>
    <mergeCell ref="F3:F4"/>
    <mergeCell ref="G3:G4"/>
    <mergeCell ref="H3:H4"/>
    <mergeCell ref="I3:I4"/>
    <mergeCell ref="B1:M1"/>
    <mergeCell ref="N1:P1"/>
    <mergeCell ref="B2:P2"/>
  </mergeCells>
  <pageMargins left="0.23622047244094491" right="0.23622047244094491" top="0.39370078740157483" bottom="0.39370078740157483" header="0.31496062992125984" footer="0.31496062992125984"/>
  <pageSetup paperSize="9" scale="75" fitToHeight="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System22</dc:creator>
  <cp:lastModifiedBy>Keerthana</cp:lastModifiedBy>
  <cp:lastPrinted>2026-08-07T13:29:37Z</cp:lastPrinted>
  <dcterms:created xsi:type="dcterms:W3CDTF">2026-07-14T17:21:55Z</dcterms:created>
  <dcterms:modified xsi:type="dcterms:W3CDTF">2026-08-17T04:34:53Z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2025-10-24T00:00:00Z</vt:filetime>
  </property>
  <property fmtid="{D5CDD505-2E9C-101B-9397-08002B2CF9AE}" pid="3" name="Creator">
    <vt:lpwstr>Acrobat PDFMaker 10.0 for Word</vt:lpwstr>
  </property>
  <property fmtid="{D5CDD505-2E9C-101B-9397-08002B2CF9AE}" pid="4" name="LastSaved">
    <vt:filetime>2026-07-14T00:00:00Z</vt:filetime>
  </property>
  <property fmtid="{D5CDD505-2E9C-101B-9397-08002B2CF9AE}" pid="5" name="Producer">
    <vt:lpwstr>Adobe PDF Library 10.0</vt:lpwstr>
  </property>
  <property fmtid="{D5CDD505-2E9C-101B-9397-08002B2CF9AE}" pid="6" name="SourceModified">
    <vt:lpwstr>D:20251024065304</vt:lpwstr>
  </property>
</Properties>
</file>