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Chennai Projects file-Liaison\3.TNRERA\4.122 West\Tower-6,7&amp;8\Query-4\"/>
    </mc:Choice>
  </mc:AlternateContent>
  <bookViews>
    <workbookView xWindow="0" yWindow="0" windowWidth="19200" windowHeight="7840" tabRatio="689" firstSheet="1" activeTab="3"/>
  </bookViews>
  <sheets>
    <sheet name="UDS" sheetId="34" state="hidden" r:id="rId1"/>
    <sheet name="TOWER-6" sheetId="27" r:id="rId2"/>
    <sheet name="TOWER-7" sheetId="28" r:id="rId3"/>
    <sheet name="TOWER-8" sheetId="29" r:id="rId4"/>
    <sheet name="UDS Abstract" sheetId="38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1">'TOWER-6'!$C$2:$Q$172</definedName>
    <definedName name="_xlnm.Print_Area" localSheetId="2">'TOWER-7'!$C$2:$Q$172</definedName>
    <definedName name="_xlnm.Print_Area" localSheetId="3">'TOWER-8'!$C$2:$Q$329</definedName>
    <definedName name="_xlnm.Print_Area" localSheetId="4">'UDS Abstract'!$D$3:$F$30</definedName>
    <definedName name="_xlnm.Print_Titles" localSheetId="1">'TOWER-6'!$2:$6</definedName>
    <definedName name="_xlnm.Print_Titles" localSheetId="2">'TOWER-7'!$2:$6</definedName>
    <definedName name="_xlnm.Print_Titles" localSheetId="3">'TOWER-8'!$2:$6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4" i="28" l="1"/>
  <c r="P164" i="28"/>
  <c r="Q320" i="29"/>
  <c r="P320" i="29"/>
  <c r="O320" i="29"/>
  <c r="N320" i="29"/>
  <c r="M320" i="29"/>
  <c r="J320" i="29"/>
  <c r="I320" i="29"/>
  <c r="H320" i="29"/>
  <c r="Q164" i="27"/>
  <c r="P164" i="27"/>
  <c r="L163" i="28"/>
  <c r="K163" i="28" s="1"/>
  <c r="L162" i="28"/>
  <c r="K162" i="28" s="1"/>
  <c r="L161" i="28"/>
  <c r="K161" i="28" s="1"/>
  <c r="L160" i="28"/>
  <c r="K160" i="28" s="1"/>
  <c r="L159" i="28"/>
  <c r="K159" i="28" s="1"/>
  <c r="L158" i="28"/>
  <c r="K158" i="28" s="1"/>
  <c r="L157" i="28"/>
  <c r="K157" i="28" s="1"/>
  <c r="L156" i="28"/>
  <c r="K156" i="28" s="1"/>
  <c r="L155" i="28"/>
  <c r="K155" i="28" s="1"/>
  <c r="L154" i="28"/>
  <c r="K154" i="28" s="1"/>
  <c r="L153" i="28"/>
  <c r="K153" i="28"/>
  <c r="L152" i="28"/>
  <c r="K152" i="28" s="1"/>
  <c r="L151" i="28"/>
  <c r="K151" i="28" s="1"/>
  <c r="L150" i="28"/>
  <c r="K150" i="28" s="1"/>
  <c r="L149" i="28"/>
  <c r="K149" i="28" s="1"/>
  <c r="L148" i="28"/>
  <c r="K148" i="28" s="1"/>
  <c r="L147" i="28"/>
  <c r="K147" i="28"/>
  <c r="L146" i="28"/>
  <c r="K146" i="28"/>
  <c r="L145" i="28"/>
  <c r="K145" i="28" s="1"/>
  <c r="L144" i="28"/>
  <c r="K144" i="28" s="1"/>
  <c r="L143" i="28"/>
  <c r="K143" i="28" s="1"/>
  <c r="L142" i="28"/>
  <c r="K142" i="28" s="1"/>
  <c r="L141" i="28"/>
  <c r="K141" i="28" s="1"/>
  <c r="L140" i="28"/>
  <c r="K140" i="28" s="1"/>
  <c r="L139" i="28"/>
  <c r="K139" i="28" s="1"/>
  <c r="L138" i="28"/>
  <c r="K138" i="28" s="1"/>
  <c r="L137" i="28"/>
  <c r="K137" i="28" s="1"/>
  <c r="L136" i="28"/>
  <c r="K136" i="28" s="1"/>
  <c r="L135" i="28"/>
  <c r="K135" i="28" s="1"/>
  <c r="L134" i="28"/>
  <c r="K134" i="28" s="1"/>
  <c r="L133" i="28"/>
  <c r="K133" i="28" s="1"/>
  <c r="L132" i="28"/>
  <c r="K132" i="28" s="1"/>
  <c r="L131" i="28"/>
  <c r="K131" i="28" s="1"/>
  <c r="L130" i="28"/>
  <c r="K130" i="28" s="1"/>
  <c r="L129" i="28"/>
  <c r="K129" i="28" s="1"/>
  <c r="L128" i="28"/>
  <c r="K128" i="28" s="1"/>
  <c r="L127" i="28"/>
  <c r="K127" i="28" s="1"/>
  <c r="L126" i="28"/>
  <c r="K126" i="28" s="1"/>
  <c r="L125" i="28"/>
  <c r="K125" i="28" s="1"/>
  <c r="L124" i="28"/>
  <c r="K124" i="28" s="1"/>
  <c r="L123" i="28"/>
  <c r="K123" i="28" s="1"/>
  <c r="L122" i="28"/>
  <c r="K122" i="28" s="1"/>
  <c r="L121" i="28"/>
  <c r="K121" i="28" s="1"/>
  <c r="L120" i="28"/>
  <c r="K120" i="28" s="1"/>
  <c r="L119" i="28"/>
  <c r="K119" i="28" s="1"/>
  <c r="L118" i="28"/>
  <c r="K118" i="28" s="1"/>
  <c r="L117" i="28"/>
  <c r="K117" i="28" s="1"/>
  <c r="L116" i="28"/>
  <c r="K116" i="28" s="1"/>
  <c r="L115" i="28"/>
  <c r="K115" i="28" s="1"/>
  <c r="L114" i="28"/>
  <c r="K114" i="28" s="1"/>
  <c r="L113" i="28"/>
  <c r="K113" i="28" s="1"/>
  <c r="L112" i="28"/>
  <c r="K112" i="28"/>
  <c r="L111" i="28"/>
  <c r="K111" i="28"/>
  <c r="L110" i="28"/>
  <c r="K110" i="28" s="1"/>
  <c r="L109" i="28"/>
  <c r="K109" i="28" s="1"/>
  <c r="L108" i="28"/>
  <c r="K108" i="28" s="1"/>
  <c r="L107" i="28"/>
  <c r="K107" i="28" s="1"/>
  <c r="L106" i="28"/>
  <c r="K106" i="28" s="1"/>
  <c r="L105" i="28"/>
  <c r="K105" i="28" s="1"/>
  <c r="L104" i="28"/>
  <c r="K104" i="28" s="1"/>
  <c r="L103" i="28"/>
  <c r="K103" i="28" s="1"/>
  <c r="L102" i="28"/>
  <c r="K102" i="28" s="1"/>
  <c r="L101" i="28"/>
  <c r="K101" i="28" s="1"/>
  <c r="L100" i="28"/>
  <c r="K100" i="28" s="1"/>
  <c r="L99" i="28"/>
  <c r="K99" i="28" s="1"/>
  <c r="L98" i="28"/>
  <c r="K98" i="28" s="1"/>
  <c r="L97" i="28"/>
  <c r="K97" i="28" s="1"/>
  <c r="L96" i="28"/>
  <c r="K96" i="28" s="1"/>
  <c r="L95" i="28"/>
  <c r="K95" i="28" s="1"/>
  <c r="L94" i="28"/>
  <c r="K94" i="28" s="1"/>
  <c r="L93" i="28"/>
  <c r="K93" i="28" s="1"/>
  <c r="L92" i="28"/>
  <c r="K92" i="28"/>
  <c r="L91" i="28"/>
  <c r="K91" i="28" s="1"/>
  <c r="L90" i="28"/>
  <c r="K90" i="28" s="1"/>
  <c r="L89" i="28"/>
  <c r="K89" i="28" s="1"/>
  <c r="L88" i="28"/>
  <c r="K88" i="28" s="1"/>
  <c r="L87" i="28"/>
  <c r="K87" i="28" s="1"/>
  <c r="L86" i="28"/>
  <c r="K86" i="28" s="1"/>
  <c r="L85" i="28"/>
  <c r="K85" i="28" s="1"/>
  <c r="L84" i="28"/>
  <c r="K84" i="28" s="1"/>
  <c r="L83" i="28"/>
  <c r="K83" i="28" s="1"/>
  <c r="L82" i="28"/>
  <c r="K82" i="28" s="1"/>
  <c r="L81" i="28"/>
  <c r="K81" i="28" s="1"/>
  <c r="L80" i="28"/>
  <c r="K80" i="28" s="1"/>
  <c r="L79" i="28"/>
  <c r="K79" i="28" s="1"/>
  <c r="L78" i="28"/>
  <c r="K78" i="28"/>
  <c r="L77" i="28"/>
  <c r="K77" i="28" s="1"/>
  <c r="L76" i="28"/>
  <c r="K76" i="28" s="1"/>
  <c r="L75" i="28"/>
  <c r="K75" i="28" s="1"/>
  <c r="L74" i="28"/>
  <c r="K74" i="28" s="1"/>
  <c r="L73" i="28"/>
  <c r="K73" i="28" s="1"/>
  <c r="L72" i="28"/>
  <c r="K72" i="28" s="1"/>
  <c r="L71" i="28"/>
  <c r="K71" i="28" s="1"/>
  <c r="L70" i="28"/>
  <c r="K70" i="28" s="1"/>
  <c r="L69" i="28"/>
  <c r="K69" i="28" s="1"/>
  <c r="L68" i="28"/>
  <c r="K68" i="28" s="1"/>
  <c r="L67" i="28"/>
  <c r="K67" i="28" s="1"/>
  <c r="L66" i="28"/>
  <c r="K66" i="28" s="1"/>
  <c r="L65" i="28"/>
  <c r="K65" i="28" s="1"/>
  <c r="L64" i="28"/>
  <c r="K64" i="28" s="1"/>
  <c r="L63" i="28"/>
  <c r="K63" i="28" s="1"/>
  <c r="L62" i="28"/>
  <c r="K62" i="28" s="1"/>
  <c r="L61" i="28"/>
  <c r="K61" i="28" s="1"/>
  <c r="L60" i="28"/>
  <c r="K60" i="28" s="1"/>
  <c r="L59" i="28"/>
  <c r="K59" i="28" s="1"/>
  <c r="L58" i="28"/>
  <c r="K58" i="28"/>
  <c r="L57" i="28"/>
  <c r="K57" i="28" s="1"/>
  <c r="L56" i="28"/>
  <c r="K56" i="28" s="1"/>
  <c r="L55" i="28"/>
  <c r="K55" i="28" s="1"/>
  <c r="L54" i="28"/>
  <c r="K54" i="28" s="1"/>
  <c r="L53" i="28"/>
  <c r="K53" i="28" s="1"/>
  <c r="L52" i="28"/>
  <c r="K52" i="28" s="1"/>
  <c r="L51" i="28"/>
  <c r="K51" i="28" s="1"/>
  <c r="L50" i="28"/>
  <c r="K50" i="28" s="1"/>
  <c r="L49" i="28"/>
  <c r="K49" i="28" s="1"/>
  <c r="L48" i="28"/>
  <c r="K48" i="28" s="1"/>
  <c r="L47" i="28"/>
  <c r="K47" i="28" s="1"/>
  <c r="L46" i="28"/>
  <c r="K46" i="28" s="1"/>
  <c r="L45" i="28"/>
  <c r="K45" i="28" s="1"/>
  <c r="L44" i="28"/>
  <c r="K44" i="28" s="1"/>
  <c r="L43" i="28"/>
  <c r="K43" i="28" s="1"/>
  <c r="L42" i="28"/>
  <c r="K42" i="28" s="1"/>
  <c r="L41" i="28"/>
  <c r="K41" i="28" s="1"/>
  <c r="L40" i="28"/>
  <c r="K40" i="28" s="1"/>
  <c r="L39" i="28"/>
  <c r="K39" i="28" s="1"/>
  <c r="L38" i="28"/>
  <c r="K38" i="28" s="1"/>
  <c r="L37" i="28"/>
  <c r="K37" i="28" s="1"/>
  <c r="L36" i="28"/>
  <c r="K36" i="28" s="1"/>
  <c r="L35" i="28"/>
  <c r="K35" i="28" s="1"/>
  <c r="L34" i="28"/>
  <c r="K34" i="28" s="1"/>
  <c r="L33" i="28"/>
  <c r="K33" i="28" s="1"/>
  <c r="L32" i="28"/>
  <c r="K32" i="28"/>
  <c r="L31" i="28"/>
  <c r="K31" i="28" s="1"/>
  <c r="L30" i="28"/>
  <c r="K30" i="28" s="1"/>
  <c r="L29" i="28"/>
  <c r="K29" i="28" s="1"/>
  <c r="L28" i="28"/>
  <c r="K28" i="28" s="1"/>
  <c r="L27" i="28"/>
  <c r="K27" i="28" s="1"/>
  <c r="L26" i="28"/>
  <c r="K26" i="28" s="1"/>
  <c r="L25" i="28"/>
  <c r="K25" i="28" s="1"/>
  <c r="L24" i="28"/>
  <c r="K24" i="28" s="1"/>
  <c r="L23" i="28"/>
  <c r="K23" i="28" s="1"/>
  <c r="L22" i="28"/>
  <c r="K22" i="28" s="1"/>
  <c r="L21" i="28"/>
  <c r="K21" i="28" s="1"/>
  <c r="L20" i="28"/>
  <c r="K20" i="28"/>
  <c r="L19" i="28"/>
  <c r="K19" i="28" s="1"/>
  <c r="L18" i="28"/>
  <c r="K18" i="28" s="1"/>
  <c r="L17" i="28"/>
  <c r="K17" i="28" s="1"/>
  <c r="L16" i="28"/>
  <c r="K16" i="28" s="1"/>
  <c r="L15" i="28"/>
  <c r="K15" i="28" s="1"/>
  <c r="L14" i="28"/>
  <c r="K14" i="28" s="1"/>
  <c r="L13" i="28"/>
  <c r="K13" i="28" s="1"/>
  <c r="L12" i="28"/>
  <c r="K12" i="28" s="1"/>
  <c r="L11" i="28"/>
  <c r="K11" i="28"/>
  <c r="L10" i="28"/>
  <c r="K10" i="28" s="1"/>
  <c r="L9" i="28"/>
  <c r="K9" i="28" s="1"/>
  <c r="L8" i="28"/>
  <c r="K8" i="28" s="1"/>
  <c r="K164" i="28" l="1"/>
  <c r="L164" i="28"/>
  <c r="L163" i="29" l="1"/>
  <c r="K163" i="29" s="1"/>
  <c r="L162" i="29"/>
  <c r="K162" i="29" s="1"/>
  <c r="L161" i="29"/>
  <c r="K161" i="29" s="1"/>
  <c r="L160" i="29"/>
  <c r="K160" i="29" s="1"/>
  <c r="L159" i="29"/>
  <c r="K159" i="29" s="1"/>
  <c r="L158" i="29"/>
  <c r="K158" i="29" s="1"/>
  <c r="L157" i="29"/>
  <c r="K157" i="29" s="1"/>
  <c r="L156" i="29"/>
  <c r="K156" i="29" s="1"/>
  <c r="L155" i="29"/>
  <c r="K155" i="29" s="1"/>
  <c r="L154" i="29"/>
  <c r="K154" i="29" s="1"/>
  <c r="L153" i="29"/>
  <c r="K153" i="29" s="1"/>
  <c r="L152" i="29"/>
  <c r="K152" i="29" s="1"/>
  <c r="L151" i="29"/>
  <c r="K151" i="29" s="1"/>
  <c r="L150" i="29"/>
  <c r="K150" i="29" s="1"/>
  <c r="L149" i="29"/>
  <c r="K149" i="29" s="1"/>
  <c r="L148" i="29"/>
  <c r="K148" i="29" s="1"/>
  <c r="L147" i="29"/>
  <c r="K147" i="29" s="1"/>
  <c r="L146" i="29"/>
  <c r="K146" i="29" s="1"/>
  <c r="L145" i="29"/>
  <c r="K145" i="29" s="1"/>
  <c r="L144" i="29"/>
  <c r="K144" i="29" s="1"/>
  <c r="L143" i="29"/>
  <c r="K143" i="29" s="1"/>
  <c r="L142" i="29"/>
  <c r="K142" i="29" s="1"/>
  <c r="L141" i="29"/>
  <c r="K141" i="29" s="1"/>
  <c r="L140" i="29"/>
  <c r="K140" i="29" s="1"/>
  <c r="L139" i="29"/>
  <c r="K139" i="29" s="1"/>
  <c r="L138" i="29"/>
  <c r="K138" i="29" s="1"/>
  <c r="L137" i="29"/>
  <c r="K137" i="29" s="1"/>
  <c r="L136" i="29"/>
  <c r="K136" i="29" s="1"/>
  <c r="L135" i="29"/>
  <c r="K135" i="29" s="1"/>
  <c r="L134" i="29"/>
  <c r="K134" i="29" s="1"/>
  <c r="L133" i="29"/>
  <c r="K133" i="29" s="1"/>
  <c r="L132" i="29"/>
  <c r="K132" i="29" s="1"/>
  <c r="L131" i="29"/>
  <c r="K131" i="29" s="1"/>
  <c r="L130" i="29"/>
  <c r="K130" i="29" s="1"/>
  <c r="L129" i="29"/>
  <c r="K129" i="29" s="1"/>
  <c r="L128" i="29"/>
  <c r="K128" i="29" s="1"/>
  <c r="L127" i="29"/>
  <c r="K127" i="29" s="1"/>
  <c r="L126" i="29"/>
  <c r="K126" i="29" s="1"/>
  <c r="L125" i="29"/>
  <c r="K125" i="29" s="1"/>
  <c r="L124" i="29"/>
  <c r="K124" i="29" s="1"/>
  <c r="L123" i="29"/>
  <c r="K123" i="29" s="1"/>
  <c r="L122" i="29"/>
  <c r="K122" i="29" s="1"/>
  <c r="L121" i="29"/>
  <c r="K121" i="29" s="1"/>
  <c r="L120" i="29"/>
  <c r="K120" i="29" s="1"/>
  <c r="L119" i="29"/>
  <c r="K119" i="29" s="1"/>
  <c r="L118" i="29"/>
  <c r="K118" i="29" s="1"/>
  <c r="L117" i="29"/>
  <c r="K117" i="29" s="1"/>
  <c r="L116" i="29"/>
  <c r="K116" i="29" s="1"/>
  <c r="L115" i="29"/>
  <c r="K115" i="29" s="1"/>
  <c r="L114" i="29"/>
  <c r="K114" i="29" s="1"/>
  <c r="L113" i="29"/>
  <c r="K113" i="29" s="1"/>
  <c r="L112" i="29"/>
  <c r="K112" i="29" s="1"/>
  <c r="L111" i="29"/>
  <c r="K111" i="29" s="1"/>
  <c r="L110" i="29"/>
  <c r="K110" i="29" s="1"/>
  <c r="L109" i="29"/>
  <c r="K109" i="29" s="1"/>
  <c r="L108" i="29"/>
  <c r="K108" i="29" s="1"/>
  <c r="L107" i="29"/>
  <c r="K107" i="29" s="1"/>
  <c r="L106" i="29"/>
  <c r="K106" i="29" s="1"/>
  <c r="L105" i="29"/>
  <c r="K105" i="29" s="1"/>
  <c r="L104" i="29"/>
  <c r="K104" i="29" s="1"/>
  <c r="L103" i="29"/>
  <c r="K103" i="29" s="1"/>
  <c r="L102" i="29"/>
  <c r="K102" i="29" s="1"/>
  <c r="L101" i="29"/>
  <c r="K101" i="29" s="1"/>
  <c r="L100" i="29"/>
  <c r="K100" i="29" s="1"/>
  <c r="L99" i="29"/>
  <c r="K99" i="29" s="1"/>
  <c r="L98" i="29"/>
  <c r="K98" i="29" s="1"/>
  <c r="L97" i="29"/>
  <c r="K97" i="29" s="1"/>
  <c r="L96" i="29"/>
  <c r="K96" i="29" s="1"/>
  <c r="L95" i="29"/>
  <c r="K95" i="29" s="1"/>
  <c r="L94" i="29"/>
  <c r="K94" i="29" s="1"/>
  <c r="L93" i="29"/>
  <c r="K93" i="29" s="1"/>
  <c r="L92" i="29"/>
  <c r="K92" i="29" s="1"/>
  <c r="L91" i="29"/>
  <c r="K91" i="29" s="1"/>
  <c r="L90" i="29"/>
  <c r="K90" i="29" s="1"/>
  <c r="L89" i="29"/>
  <c r="K89" i="29" s="1"/>
  <c r="L88" i="29"/>
  <c r="K88" i="29" s="1"/>
  <c r="L87" i="29"/>
  <c r="K87" i="29" s="1"/>
  <c r="L86" i="29"/>
  <c r="K86" i="29" s="1"/>
  <c r="L85" i="29"/>
  <c r="K85" i="29" s="1"/>
  <c r="L84" i="29"/>
  <c r="K84" i="29" s="1"/>
  <c r="L83" i="29"/>
  <c r="K83" i="29" s="1"/>
  <c r="L82" i="29"/>
  <c r="K82" i="29" s="1"/>
  <c r="L81" i="29"/>
  <c r="K81" i="29" s="1"/>
  <c r="L80" i="29"/>
  <c r="K80" i="29" s="1"/>
  <c r="L79" i="29"/>
  <c r="K79" i="29" s="1"/>
  <c r="L78" i="29"/>
  <c r="K78" i="29" s="1"/>
  <c r="L77" i="29"/>
  <c r="K77" i="29" s="1"/>
  <c r="L76" i="29"/>
  <c r="K76" i="29" s="1"/>
  <c r="L75" i="29"/>
  <c r="K75" i="29" s="1"/>
  <c r="L74" i="29"/>
  <c r="K74" i="29" s="1"/>
  <c r="L73" i="29"/>
  <c r="K73" i="29" s="1"/>
  <c r="L72" i="29"/>
  <c r="K72" i="29" s="1"/>
  <c r="L71" i="29"/>
  <c r="K71" i="29" s="1"/>
  <c r="L70" i="29"/>
  <c r="K70" i="29" s="1"/>
  <c r="L69" i="29"/>
  <c r="K69" i="29" s="1"/>
  <c r="L68" i="29"/>
  <c r="K68" i="29" s="1"/>
  <c r="L67" i="29"/>
  <c r="K67" i="29" s="1"/>
  <c r="L66" i="29"/>
  <c r="K66" i="29" s="1"/>
  <c r="L65" i="29"/>
  <c r="K65" i="29" s="1"/>
  <c r="L64" i="29"/>
  <c r="K64" i="29" s="1"/>
  <c r="L63" i="29"/>
  <c r="K63" i="29" s="1"/>
  <c r="L62" i="29"/>
  <c r="K62" i="29" s="1"/>
  <c r="L61" i="29"/>
  <c r="K61" i="29" s="1"/>
  <c r="L60" i="29"/>
  <c r="K60" i="29" s="1"/>
  <c r="L59" i="29"/>
  <c r="K59" i="29" s="1"/>
  <c r="L58" i="29"/>
  <c r="K58" i="29" s="1"/>
  <c r="L57" i="29"/>
  <c r="K57" i="29" s="1"/>
  <c r="L56" i="29"/>
  <c r="K56" i="29" s="1"/>
  <c r="L55" i="29"/>
  <c r="K55" i="29" s="1"/>
  <c r="L54" i="29"/>
  <c r="K54" i="29" s="1"/>
  <c r="L53" i="29"/>
  <c r="K53" i="29" s="1"/>
  <c r="L52" i="29"/>
  <c r="K52" i="29" s="1"/>
  <c r="L51" i="29"/>
  <c r="K51" i="29" s="1"/>
  <c r="L50" i="29"/>
  <c r="K50" i="29" s="1"/>
  <c r="L49" i="29"/>
  <c r="K49" i="29" s="1"/>
  <c r="L48" i="29"/>
  <c r="K48" i="29" s="1"/>
  <c r="L47" i="29"/>
  <c r="K47" i="29" s="1"/>
  <c r="L46" i="29"/>
  <c r="K46" i="29" s="1"/>
  <c r="L45" i="29"/>
  <c r="K45" i="29" s="1"/>
  <c r="L44" i="29"/>
  <c r="K44" i="29" s="1"/>
  <c r="L43" i="29"/>
  <c r="K43" i="29" s="1"/>
  <c r="L42" i="29"/>
  <c r="K42" i="29" s="1"/>
  <c r="L41" i="29"/>
  <c r="K41" i="29" s="1"/>
  <c r="L40" i="29"/>
  <c r="K40" i="29" s="1"/>
  <c r="L39" i="29"/>
  <c r="K39" i="29" s="1"/>
  <c r="L38" i="29"/>
  <c r="K38" i="29" s="1"/>
  <c r="L37" i="29"/>
  <c r="K37" i="29" s="1"/>
  <c r="L36" i="29"/>
  <c r="K36" i="29" s="1"/>
  <c r="L35" i="29"/>
  <c r="K35" i="29" s="1"/>
  <c r="L34" i="29"/>
  <c r="K34" i="29" s="1"/>
  <c r="L33" i="29"/>
  <c r="K33" i="29" s="1"/>
  <c r="L32" i="29"/>
  <c r="K32" i="29" s="1"/>
  <c r="L31" i="29"/>
  <c r="K31" i="29" s="1"/>
  <c r="L30" i="29"/>
  <c r="K30" i="29" s="1"/>
  <c r="L29" i="29"/>
  <c r="K29" i="29" s="1"/>
  <c r="L28" i="29"/>
  <c r="K28" i="29" s="1"/>
  <c r="L27" i="29"/>
  <c r="K27" i="29" s="1"/>
  <c r="L26" i="29"/>
  <c r="K26" i="29" s="1"/>
  <c r="L25" i="29"/>
  <c r="K25" i="29" s="1"/>
  <c r="L24" i="29"/>
  <c r="K24" i="29" s="1"/>
  <c r="L23" i="29"/>
  <c r="K23" i="29" s="1"/>
  <c r="L22" i="29"/>
  <c r="K22" i="29" s="1"/>
  <c r="L21" i="29"/>
  <c r="K21" i="29" s="1"/>
  <c r="L20" i="29"/>
  <c r="K20" i="29" s="1"/>
  <c r="L19" i="29"/>
  <c r="K19" i="29" s="1"/>
  <c r="L18" i="29"/>
  <c r="K18" i="29" s="1"/>
  <c r="L17" i="29"/>
  <c r="K17" i="29" s="1"/>
  <c r="L16" i="29"/>
  <c r="K16" i="29" s="1"/>
  <c r="L15" i="29"/>
  <c r="K15" i="29" s="1"/>
  <c r="L14" i="29"/>
  <c r="K14" i="29" s="1"/>
  <c r="L13" i="29"/>
  <c r="K13" i="29" s="1"/>
  <c r="L12" i="29"/>
  <c r="K12" i="29" s="1"/>
  <c r="L11" i="29"/>
  <c r="K11" i="29" s="1"/>
  <c r="L10" i="29"/>
  <c r="K10" i="29" s="1"/>
  <c r="L9" i="29"/>
  <c r="K9" i="29" s="1"/>
  <c r="L8" i="29"/>
  <c r="K8" i="29" l="1"/>
  <c r="K320" i="29" s="1"/>
  <c r="L320" i="29"/>
  <c r="L155" i="27"/>
  <c r="K155" i="27" s="1"/>
  <c r="L154" i="27"/>
  <c r="K154" i="27" s="1"/>
  <c r="L153" i="27"/>
  <c r="K153" i="27" s="1"/>
  <c r="L152" i="27"/>
  <c r="K152" i="27" s="1"/>
  <c r="L151" i="27"/>
  <c r="K151" i="27" s="1"/>
  <c r="L150" i="27"/>
  <c r="K150" i="27" s="1"/>
  <c r="L149" i="27"/>
  <c r="K149" i="27" s="1"/>
  <c r="L148" i="27"/>
  <c r="K148" i="27" s="1"/>
  <c r="L131" i="27"/>
  <c r="K131" i="27" s="1"/>
  <c r="L130" i="27"/>
  <c r="K130" i="27" s="1"/>
  <c r="L129" i="27"/>
  <c r="K129" i="27" s="1"/>
  <c r="L128" i="27"/>
  <c r="K128" i="27" s="1"/>
  <c r="L127" i="27"/>
  <c r="K127" i="27" s="1"/>
  <c r="L126" i="27"/>
  <c r="K126" i="27" s="1"/>
  <c r="L125" i="27"/>
  <c r="K125" i="27" s="1"/>
  <c r="L124" i="27"/>
  <c r="K124" i="27" s="1"/>
  <c r="L107" i="27"/>
  <c r="K107" i="27" s="1"/>
  <c r="L106" i="27"/>
  <c r="K106" i="27" s="1"/>
  <c r="L105" i="27"/>
  <c r="K105" i="27" s="1"/>
  <c r="L104" i="27"/>
  <c r="K104" i="27" s="1"/>
  <c r="L103" i="27"/>
  <c r="K103" i="27" s="1"/>
  <c r="L102" i="27"/>
  <c r="K102" i="27" s="1"/>
  <c r="L101" i="27"/>
  <c r="K101" i="27" s="1"/>
  <c r="L100" i="27"/>
  <c r="K100" i="27" s="1"/>
  <c r="L83" i="27"/>
  <c r="K83" i="27" s="1"/>
  <c r="L82" i="27"/>
  <c r="K82" i="27" s="1"/>
  <c r="L81" i="27"/>
  <c r="K81" i="27" s="1"/>
  <c r="L80" i="27"/>
  <c r="K80" i="27" s="1"/>
  <c r="L79" i="27"/>
  <c r="K79" i="27" s="1"/>
  <c r="L78" i="27"/>
  <c r="K78" i="27" s="1"/>
  <c r="L77" i="27"/>
  <c r="K77" i="27" s="1"/>
  <c r="L76" i="27"/>
  <c r="K76" i="27" s="1"/>
  <c r="L59" i="27"/>
  <c r="K59" i="27" s="1"/>
  <c r="L58" i="27"/>
  <c r="K58" i="27" s="1"/>
  <c r="L57" i="27"/>
  <c r="K57" i="27" s="1"/>
  <c r="L56" i="27"/>
  <c r="K56" i="27" s="1"/>
  <c r="L55" i="27"/>
  <c r="K55" i="27" s="1"/>
  <c r="L54" i="27"/>
  <c r="K54" i="27" s="1"/>
  <c r="L53" i="27"/>
  <c r="K53" i="27" s="1"/>
  <c r="L52" i="27"/>
  <c r="K52" i="27" s="1"/>
  <c r="L35" i="27"/>
  <c r="K35" i="27" s="1"/>
  <c r="L34" i="27"/>
  <c r="K34" i="27" s="1"/>
  <c r="L33" i="27"/>
  <c r="K33" i="27" s="1"/>
  <c r="L32" i="27"/>
  <c r="K32" i="27" s="1"/>
  <c r="L31" i="27"/>
  <c r="K31" i="27" s="1"/>
  <c r="L30" i="27"/>
  <c r="K30" i="27" s="1"/>
  <c r="L29" i="27"/>
  <c r="K29" i="27" s="1"/>
  <c r="L28" i="27"/>
  <c r="K28" i="27" s="1"/>
  <c r="L163" i="27"/>
  <c r="K163" i="27" s="1"/>
  <c r="L162" i="27"/>
  <c r="K162" i="27" s="1"/>
  <c r="L161" i="27"/>
  <c r="K161" i="27" s="1"/>
  <c r="L160" i="27"/>
  <c r="K160" i="27" s="1"/>
  <c r="L159" i="27"/>
  <c r="K159" i="27" s="1"/>
  <c r="L158" i="27"/>
  <c r="K158" i="27" s="1"/>
  <c r="L157" i="27"/>
  <c r="K157" i="27" s="1"/>
  <c r="L156" i="27"/>
  <c r="K156" i="27" s="1"/>
  <c r="L147" i="27"/>
  <c r="K147" i="27" s="1"/>
  <c r="L146" i="27"/>
  <c r="K146" i="27" s="1"/>
  <c r="L145" i="27"/>
  <c r="K145" i="27" s="1"/>
  <c r="L144" i="27"/>
  <c r="K144" i="27" s="1"/>
  <c r="L143" i="27"/>
  <c r="K143" i="27" s="1"/>
  <c r="L142" i="27"/>
  <c r="K142" i="27" s="1"/>
  <c r="L141" i="27"/>
  <c r="K141" i="27" s="1"/>
  <c r="L140" i="27"/>
  <c r="K140" i="27" s="1"/>
  <c r="L139" i="27"/>
  <c r="K139" i="27" s="1"/>
  <c r="L138" i="27"/>
  <c r="K138" i="27" s="1"/>
  <c r="L137" i="27"/>
  <c r="K137" i="27" s="1"/>
  <c r="L136" i="27"/>
  <c r="K136" i="27" s="1"/>
  <c r="L135" i="27"/>
  <c r="K135" i="27" s="1"/>
  <c r="L134" i="27"/>
  <c r="K134" i="27" s="1"/>
  <c r="L133" i="27"/>
  <c r="K133" i="27" s="1"/>
  <c r="L132" i="27"/>
  <c r="K132" i="27" s="1"/>
  <c r="L123" i="27"/>
  <c r="K123" i="27" s="1"/>
  <c r="L122" i="27"/>
  <c r="K122" i="27" s="1"/>
  <c r="L121" i="27"/>
  <c r="K121" i="27" s="1"/>
  <c r="L120" i="27"/>
  <c r="K120" i="27" s="1"/>
  <c r="L119" i="27"/>
  <c r="K119" i="27" s="1"/>
  <c r="L118" i="27"/>
  <c r="K118" i="27" s="1"/>
  <c r="L117" i="27"/>
  <c r="K117" i="27" s="1"/>
  <c r="L116" i="27"/>
  <c r="K116" i="27" s="1"/>
  <c r="L115" i="27"/>
  <c r="K115" i="27" s="1"/>
  <c r="L114" i="27"/>
  <c r="K114" i="27" s="1"/>
  <c r="L113" i="27"/>
  <c r="K113" i="27" s="1"/>
  <c r="L112" i="27"/>
  <c r="K112" i="27" s="1"/>
  <c r="L111" i="27"/>
  <c r="K111" i="27" s="1"/>
  <c r="L110" i="27"/>
  <c r="K110" i="27" s="1"/>
  <c r="L109" i="27"/>
  <c r="K109" i="27" s="1"/>
  <c r="L108" i="27"/>
  <c r="K108" i="27" s="1"/>
  <c r="L99" i="27"/>
  <c r="K99" i="27" s="1"/>
  <c r="L98" i="27"/>
  <c r="K98" i="27" s="1"/>
  <c r="L97" i="27"/>
  <c r="K97" i="27" s="1"/>
  <c r="L96" i="27"/>
  <c r="K96" i="27" s="1"/>
  <c r="L95" i="27"/>
  <c r="K95" i="27" s="1"/>
  <c r="L94" i="27"/>
  <c r="K94" i="27" s="1"/>
  <c r="L93" i="27"/>
  <c r="K93" i="27" s="1"/>
  <c r="L92" i="27"/>
  <c r="K92" i="27" s="1"/>
  <c r="L91" i="27"/>
  <c r="K91" i="27" s="1"/>
  <c r="L90" i="27"/>
  <c r="K90" i="27" s="1"/>
  <c r="L89" i="27"/>
  <c r="K89" i="27" s="1"/>
  <c r="L88" i="27"/>
  <c r="K88" i="27" s="1"/>
  <c r="L87" i="27"/>
  <c r="K87" i="27" s="1"/>
  <c r="L86" i="27"/>
  <c r="K86" i="27" s="1"/>
  <c r="L85" i="27"/>
  <c r="K85" i="27" s="1"/>
  <c r="L84" i="27"/>
  <c r="K84" i="27" s="1"/>
  <c r="L75" i="27"/>
  <c r="K75" i="27" s="1"/>
  <c r="L74" i="27"/>
  <c r="K74" i="27" s="1"/>
  <c r="L73" i="27"/>
  <c r="K73" i="27" s="1"/>
  <c r="L72" i="27"/>
  <c r="K72" i="27" s="1"/>
  <c r="L71" i="27"/>
  <c r="K71" i="27" s="1"/>
  <c r="L70" i="27"/>
  <c r="K70" i="27" s="1"/>
  <c r="L69" i="27"/>
  <c r="K69" i="27" s="1"/>
  <c r="L68" i="27"/>
  <c r="K68" i="27" s="1"/>
  <c r="L67" i="27"/>
  <c r="K67" i="27" s="1"/>
  <c r="L66" i="27"/>
  <c r="K66" i="27" s="1"/>
  <c r="L65" i="27"/>
  <c r="K65" i="27" s="1"/>
  <c r="L64" i="27"/>
  <c r="K64" i="27" s="1"/>
  <c r="L63" i="27"/>
  <c r="K63" i="27" s="1"/>
  <c r="L62" i="27"/>
  <c r="K62" i="27" s="1"/>
  <c r="L61" i="27"/>
  <c r="K61" i="27" s="1"/>
  <c r="L60" i="27"/>
  <c r="K60" i="27" s="1"/>
  <c r="L51" i="27"/>
  <c r="K51" i="27" s="1"/>
  <c r="L50" i="27"/>
  <c r="K50" i="27" s="1"/>
  <c r="L49" i="27"/>
  <c r="K49" i="27" s="1"/>
  <c r="L48" i="27"/>
  <c r="K48" i="27" s="1"/>
  <c r="L47" i="27"/>
  <c r="K47" i="27" s="1"/>
  <c r="L46" i="27"/>
  <c r="K46" i="27" s="1"/>
  <c r="L45" i="27"/>
  <c r="K45" i="27" s="1"/>
  <c r="L44" i="27"/>
  <c r="K44" i="27" s="1"/>
  <c r="L43" i="27"/>
  <c r="K43" i="27" s="1"/>
  <c r="L42" i="27"/>
  <c r="K42" i="27" s="1"/>
  <c r="L41" i="27"/>
  <c r="K41" i="27" s="1"/>
  <c r="L40" i="27"/>
  <c r="K40" i="27" s="1"/>
  <c r="L39" i="27"/>
  <c r="K39" i="27" s="1"/>
  <c r="L38" i="27"/>
  <c r="K38" i="27" s="1"/>
  <c r="L37" i="27"/>
  <c r="K37" i="27" s="1"/>
  <c r="L36" i="27"/>
  <c r="K36" i="27" s="1"/>
  <c r="L27" i="27"/>
  <c r="K27" i="27" s="1"/>
  <c r="L26" i="27"/>
  <c r="K26" i="27" s="1"/>
  <c r="L25" i="27"/>
  <c r="K25" i="27" s="1"/>
  <c r="L24" i="27"/>
  <c r="K24" i="27" s="1"/>
  <c r="L23" i="27"/>
  <c r="K23" i="27" s="1"/>
  <c r="L22" i="27"/>
  <c r="K22" i="27" s="1"/>
  <c r="L21" i="27"/>
  <c r="K21" i="27" s="1"/>
  <c r="L20" i="27"/>
  <c r="K20" i="27" s="1"/>
  <c r="L19" i="27"/>
  <c r="K19" i="27" s="1"/>
  <c r="L18" i="27"/>
  <c r="K18" i="27" s="1"/>
  <c r="L17" i="27"/>
  <c r="K17" i="27" s="1"/>
  <c r="L16" i="27"/>
  <c r="K16" i="27" s="1"/>
  <c r="L15" i="27"/>
  <c r="K15" i="27" s="1"/>
  <c r="L14" i="27"/>
  <c r="K14" i="27" s="1"/>
  <c r="L12" i="27"/>
  <c r="K12" i="27" s="1"/>
  <c r="L13" i="27"/>
  <c r="K13" i="27" s="1"/>
  <c r="L11" i="27"/>
  <c r="K11" i="27" s="1"/>
  <c r="L10" i="27"/>
  <c r="K10" i="27" s="1"/>
  <c r="L9" i="27"/>
  <c r="K9" i="27" s="1"/>
  <c r="E27" i="38" l="1"/>
  <c r="E26" i="38"/>
  <c r="E24" i="38"/>
  <c r="E23" i="38"/>
  <c r="F21" i="38"/>
  <c r="E21" i="38"/>
  <c r="E20" i="38"/>
  <c r="E19" i="38"/>
  <c r="E18" i="38"/>
  <c r="E17" i="38"/>
  <c r="F15" i="38"/>
  <c r="E15" i="38"/>
  <c r="E14" i="38"/>
  <c r="E13" i="38"/>
  <c r="E12" i="38"/>
  <c r="E10" i="38"/>
  <c r="F8" i="38"/>
  <c r="E8" i="38" s="1"/>
  <c r="F25" i="38" l="1"/>
  <c r="E25" i="38" s="1"/>
  <c r="E29" i="38" s="1"/>
  <c r="F29" i="38" l="1"/>
  <c r="O164" i="28" l="1"/>
  <c r="O164" i="27"/>
  <c r="S170" i="27" l="1"/>
  <c r="L8" i="27"/>
  <c r="L164" i="27" l="1"/>
  <c r="K8" i="27"/>
  <c r="K164" i="27" s="1"/>
  <c r="H15" i="34"/>
  <c r="H26" i="34" l="1"/>
  <c r="H25" i="34"/>
  <c r="M3" i="34" l="1"/>
  <c r="N3" i="34" s="1"/>
  <c r="I4" i="34"/>
  <c r="M4" i="34"/>
  <c r="N4" i="34" s="1"/>
  <c r="I5" i="34"/>
  <c r="M5" i="34"/>
  <c r="N5" i="34" s="1"/>
  <c r="I6" i="34"/>
  <c r="I7" i="34"/>
  <c r="I8" i="34"/>
  <c r="L8" i="34"/>
  <c r="M8" i="34" s="1"/>
  <c r="N8" i="34" s="1"/>
  <c r="I9" i="34"/>
  <c r="L9" i="34"/>
  <c r="M9" i="34" s="1"/>
  <c r="N9" i="34" s="1"/>
  <c r="I10" i="34"/>
  <c r="L10" i="34"/>
  <c r="M10" i="34" s="1"/>
  <c r="N10" i="34" s="1"/>
  <c r="I11" i="34"/>
  <c r="L11" i="34"/>
  <c r="M11" i="34" s="1"/>
  <c r="N11" i="34" s="1"/>
  <c r="I12" i="34"/>
  <c r="I13" i="34"/>
  <c r="I14" i="34"/>
  <c r="D15" i="34"/>
  <c r="D16" i="34" s="1"/>
  <c r="E15" i="34"/>
  <c r="E16" i="34" s="1"/>
  <c r="F15" i="34"/>
  <c r="F16" i="34" s="1"/>
  <c r="G15" i="34"/>
  <c r="G16" i="34" s="1"/>
  <c r="L15" i="34"/>
  <c r="M15" i="34" s="1"/>
  <c r="N15" i="34" s="1"/>
  <c r="M16" i="34"/>
  <c r="N16" i="34" s="1"/>
  <c r="D18" i="34"/>
  <c r="E18" i="34"/>
  <c r="G18" i="34"/>
  <c r="H18" i="34"/>
  <c r="M18" i="34"/>
  <c r="N18" i="34" s="1"/>
  <c r="D19" i="34"/>
  <c r="E19" i="34"/>
  <c r="G19" i="34"/>
  <c r="H19" i="34"/>
  <c r="M19" i="34"/>
  <c r="N19" i="34" s="1"/>
  <c r="D20" i="34"/>
  <c r="E20" i="34"/>
  <c r="G20" i="34"/>
  <c r="H20" i="34"/>
  <c r="D21" i="34"/>
  <c r="E21" i="34"/>
  <c r="G21" i="34"/>
  <c r="H21" i="34"/>
  <c r="M21" i="34"/>
  <c r="N21" i="34" s="1"/>
  <c r="M22" i="34"/>
  <c r="N22" i="34" s="1"/>
  <c r="D25" i="34"/>
  <c r="E25" i="34"/>
  <c r="F25" i="34"/>
  <c r="G25" i="34"/>
  <c r="I25" i="34" s="1"/>
  <c r="D26" i="34"/>
  <c r="E26" i="34"/>
  <c r="F26" i="34"/>
  <c r="G26" i="34"/>
  <c r="D27" i="34"/>
  <c r="E27" i="34"/>
  <c r="G27" i="34"/>
  <c r="H27" i="34"/>
  <c r="L27" i="34"/>
  <c r="M27" i="34" s="1"/>
  <c r="N27" i="34" s="1"/>
  <c r="D28" i="34"/>
  <c r="E28" i="34"/>
  <c r="G28" i="34"/>
  <c r="H28" i="34"/>
  <c r="D29" i="34"/>
  <c r="E29" i="34"/>
  <c r="G29" i="34"/>
  <c r="H29" i="34"/>
  <c r="D30" i="34"/>
  <c r="E30" i="34"/>
  <c r="G30" i="34"/>
  <c r="H30" i="34"/>
  <c r="M30" i="34"/>
  <c r="N30" i="34" s="1"/>
  <c r="G35" i="34"/>
  <c r="H35" i="34"/>
  <c r="E22" i="34" l="1"/>
  <c r="E23" i="34" s="1"/>
  <c r="I21" i="34"/>
  <c r="I15" i="34"/>
  <c r="D22" i="34"/>
  <c r="D23" i="34" s="1"/>
  <c r="I29" i="34"/>
  <c r="L23" i="34"/>
  <c r="M23" i="34" s="1"/>
  <c r="N23" i="34" s="1"/>
  <c r="H16" i="34"/>
  <c r="H17" i="34" s="1"/>
  <c r="I18" i="34"/>
  <c r="G31" i="34"/>
  <c r="G32" i="34" s="1"/>
  <c r="F31" i="34"/>
  <c r="F32" i="34" s="1"/>
  <c r="I20" i="34"/>
  <c r="I27" i="34"/>
  <c r="I19" i="34"/>
  <c r="G22" i="34"/>
  <c r="G23" i="34" s="1"/>
  <c r="I30" i="34"/>
  <c r="E31" i="34"/>
  <c r="E32" i="34" s="1"/>
  <c r="D31" i="34"/>
  <c r="D32" i="34" s="1"/>
  <c r="I26" i="34"/>
  <c r="H31" i="34"/>
  <c r="H37" i="34" s="1"/>
  <c r="I35" i="34"/>
  <c r="I28" i="34"/>
  <c r="L12" i="34"/>
  <c r="H22" i="34"/>
  <c r="G37" i="34" l="1"/>
  <c r="I37" i="34" s="1"/>
  <c r="H23" i="34"/>
  <c r="H24" i="34" s="1"/>
  <c r="I22" i="34"/>
  <c r="L28" i="34"/>
  <c r="L25" i="34"/>
  <c r="M12" i="34"/>
  <c r="H32" i="34"/>
  <c r="H33" i="34" s="1"/>
  <c r="L29" i="34"/>
  <c r="M29" i="34" s="1"/>
  <c r="N29" i="34" s="1"/>
  <c r="I31" i="34"/>
  <c r="L31" i="34" l="1"/>
  <c r="M28" i="34"/>
  <c r="N12" i="34"/>
  <c r="N25" i="34" s="1"/>
  <c r="M25" i="34"/>
  <c r="N28" i="34" l="1"/>
  <c r="N31" i="34" s="1"/>
  <c r="M31" i="34"/>
  <c r="M164" i="28" l="1"/>
  <c r="J164" i="28"/>
  <c r="I164" i="28"/>
  <c r="H164" i="28"/>
  <c r="M164" i="27" l="1"/>
  <c r="J164" i="27"/>
  <c r="I164" i="27"/>
  <c r="H164" i="27"/>
  <c r="N164" i="27" l="1"/>
  <c r="N164" i="28"/>
</calcChain>
</file>

<file path=xl/sharedStrings.xml><?xml version="1.0" encoding="utf-8"?>
<sst xmlns="http://schemas.openxmlformats.org/spreadsheetml/2006/main" count="825" uniqueCount="115">
  <si>
    <t>Sq.M</t>
  </si>
  <si>
    <t>TYPE</t>
  </si>
  <si>
    <t>EXCLUSIVE BALCONY</t>
  </si>
  <si>
    <t>PROPORTIONATE COMMON AREA</t>
  </si>
  <si>
    <t>COVERED</t>
  </si>
  <si>
    <t>OPEN</t>
  </si>
  <si>
    <t>UDS</t>
  </si>
  <si>
    <t>BLOCK</t>
  </si>
  <si>
    <t>FLAT NO.</t>
  </si>
  <si>
    <t>RERA CARPET AREA</t>
  </si>
  <si>
    <t>FLOORS</t>
  </si>
  <si>
    <t>S. NO.</t>
  </si>
  <si>
    <t>EXCLUSIVE VERANDAH / UTILITY / SERVICE / OPEN TERRACE</t>
  </si>
  <si>
    <t>TOTAL AREA</t>
  </si>
  <si>
    <t>CAR PARKING (NO.)</t>
  </si>
  <si>
    <t>TOTAL</t>
  </si>
  <si>
    <t>Ground</t>
  </si>
  <si>
    <t>2 BEDROOM TYPE-1P-G</t>
  </si>
  <si>
    <t>3 BEDROOM TYPE-1P-G</t>
  </si>
  <si>
    <t>2 BEDROOM TYPE-1P</t>
  </si>
  <si>
    <t>3 BEDROOM TYPE-1P</t>
  </si>
  <si>
    <t>3 BEDROOM TYPE-1P-A</t>
  </si>
  <si>
    <t>2 BEDROOM TYPE-1P-A</t>
  </si>
  <si>
    <t>2 &amp; 3</t>
  </si>
  <si>
    <t>Future Development</t>
  </si>
  <si>
    <t>Phase -3</t>
  </si>
  <si>
    <t>Sq.Ft</t>
  </si>
  <si>
    <t>Tower - 3B</t>
  </si>
  <si>
    <t>Phase -2</t>
  </si>
  <si>
    <t>Tower - 3A</t>
  </si>
  <si>
    <t>Phase -1</t>
  </si>
  <si>
    <t>Tower - 2B</t>
  </si>
  <si>
    <t>Rowhouse</t>
  </si>
  <si>
    <t>Tower - 2A</t>
  </si>
  <si>
    <t>Tower - 1B</t>
  </si>
  <si>
    <t>Tower - 1A</t>
  </si>
  <si>
    <t xml:space="preserve">Road Extension </t>
  </si>
  <si>
    <t>Total</t>
  </si>
  <si>
    <t>Proposed 18 m Wide Link Road Gifted Deed doc No: 19715/2016</t>
  </si>
  <si>
    <t>Tower - 5B</t>
  </si>
  <si>
    <t>Tower - 5A</t>
  </si>
  <si>
    <t>Culvert Area</t>
  </si>
  <si>
    <t>Tower - 4B</t>
  </si>
  <si>
    <t>Tower - 4A</t>
  </si>
  <si>
    <t>Gifted Deed doc No: 19715/2014</t>
  </si>
  <si>
    <t>Land to be gifted for street alignment Gifted Deed doc No: 15668/2017</t>
  </si>
  <si>
    <t>Rowhouse -11</t>
  </si>
  <si>
    <t>Rowhouse -10</t>
  </si>
  <si>
    <t>Rowhouse -9</t>
  </si>
  <si>
    <t>OSR - 4 Gifted Deed doc No: 15669/2017</t>
  </si>
  <si>
    <t>Rowhouse -8</t>
  </si>
  <si>
    <t>OSR - 3 Gifted Deed doc No: 19716/14 &amp; 6875/2016</t>
  </si>
  <si>
    <t>Rowhouse -7</t>
  </si>
  <si>
    <t>OSR - 2 Gifted Deed doc No: 6875/2016</t>
  </si>
  <si>
    <t>Rowhouse -6</t>
  </si>
  <si>
    <t>OSR - 1 Gifted Deed doc No: 6875/2016</t>
  </si>
  <si>
    <t>Rowhouse -5</t>
  </si>
  <si>
    <t>Rowhouse -4</t>
  </si>
  <si>
    <t>Rowhouse -3</t>
  </si>
  <si>
    <t xml:space="preserve">Least Area </t>
  </si>
  <si>
    <t>Rowhouse -2</t>
  </si>
  <si>
    <t xml:space="preserve">Patta Area </t>
  </si>
  <si>
    <t>Rowhouse -1</t>
  </si>
  <si>
    <t xml:space="preserve">Document Area </t>
  </si>
  <si>
    <t>UDS %</t>
  </si>
  <si>
    <t>Saleable</t>
  </si>
  <si>
    <t>Verandah</t>
  </si>
  <si>
    <t>Balcony</t>
  </si>
  <si>
    <t>Carpet</t>
  </si>
  <si>
    <t>Unit</t>
  </si>
  <si>
    <t>Acres</t>
  </si>
  <si>
    <t>Sqft</t>
  </si>
  <si>
    <t>Sqm</t>
  </si>
  <si>
    <t>SHRIRAM DIVINECITY - CHENNAI - UDS DETAILS</t>
  </si>
  <si>
    <t xml:space="preserve">UDS ABSTRACT </t>
  </si>
  <si>
    <r>
      <rPr>
        <b/>
        <sz val="12"/>
        <rFont val="Calibri"/>
        <family val="2"/>
      </rPr>
      <t>Site Address</t>
    </r>
    <r>
      <rPr>
        <b/>
        <sz val="14"/>
        <rFont val="Calibri"/>
        <family val="1"/>
      </rPr>
      <t xml:space="preserve"> : Survey No. 765/29B2C, 765/29B1, 389/2(Part), 384, 398/2(Part), 397/2, 390 (Part), 391, 380, 379, 392 of Mangadu village, Kundrathur Main Road, Chennai </t>
    </r>
  </si>
  <si>
    <t xml:space="preserve">Decription </t>
  </si>
  <si>
    <t>UDS area in sqft</t>
  </si>
  <si>
    <t>UDS area in sqm</t>
  </si>
  <si>
    <t>Block UDS</t>
  </si>
  <si>
    <t>Land Extent</t>
  </si>
  <si>
    <t>Deducting Road Widening :-</t>
  </si>
  <si>
    <t>(-) Gifted Deed doc No: 19715/2014</t>
  </si>
  <si>
    <t>(-) Proposed 18 m Wide Link Road Gifted Deed doc No: 19715/2016</t>
  </si>
  <si>
    <t>(-) Land to be gifted for street alignment Gifted Deed doc No: 15668/2017</t>
  </si>
  <si>
    <t>Least Extent after road widening</t>
  </si>
  <si>
    <t>Deducting :-</t>
  </si>
  <si>
    <t>NET land to be conveyed as UDS</t>
  </si>
  <si>
    <t>UDS for Row Villas - Ongoing</t>
  </si>
  <si>
    <t>UDS for Phase 1 (Tower 4 &amp; 5)- Completed</t>
  </si>
  <si>
    <t>Balance</t>
  </si>
  <si>
    <t>UDS for Phase 2 (Tower 2 &amp;3) - on going</t>
  </si>
  <si>
    <t xml:space="preserve">Site Address :Survey No. 765/29B2C, 765/29B1, 389/2(Part), 384, 398/2(Part), 397/2, 390 (Part), 391, 380, 379, 392 of Mangadu village, Kundrathur Main Road, Chennai </t>
  </si>
  <si>
    <t>(a)
Carpet Area (as per Sec 2(k) of the RERA Act)
(Sq.m)</t>
  </si>
  <si>
    <t>(b)
Exclusive Balcony
(sq.m)</t>
  </si>
  <si>
    <t>(C)
Exclusive Verandah/Utility/
Service/Open Terrace
(Sq.m)</t>
  </si>
  <si>
    <t>e = (a+b+c+d) Floor Area of the apartment (sq.m)</t>
  </si>
  <si>
    <t>(d)
Area of External walls</t>
  </si>
  <si>
    <t>(g) = (e+f)
Gross Area of 
the 
apartment</t>
  </si>
  <si>
    <t xml:space="preserve">(f)
Proportionate Common Area
(sq.m) </t>
  </si>
  <si>
    <t>(h)
UDS land Area
(Sq.m)</t>
  </si>
  <si>
    <t>Note 2 as defined by TNRERA as a standard procudure:</t>
  </si>
  <si>
    <t>• Carpet Area statement with total UDS for the least extent.</t>
  </si>
  <si>
    <t>• If any land reserved for future development, an abstract to be shown in the carpet area statement mentioning the UDS for the approved blocks and UDS for the future development.</t>
  </si>
  <si>
    <t>• Car parking to be allotted/provided as per the Tamil Nadu Combined Development and Building Rules (TNCDBR), 2019.</t>
  </si>
  <si>
    <t>• If one car parking is required for two apartments, promoter to clearly mention in the carpet area statement as to how car parking will be allotted.</t>
  </si>
  <si>
    <t>• Promoter to clearly mention cover, open and visitor carparking.</t>
  </si>
  <si>
    <t>• Car parking allotted to individual apartment to be shown in the carpet area statement.</t>
  </si>
  <si>
    <t>TOWER - 6 - Carpet Area Statement</t>
  </si>
  <si>
    <t>TOWER - 7 - RERA Carpet statement</t>
  </si>
  <si>
    <t>TOWER - 8 - RERA Carpet Area Statement</t>
  </si>
  <si>
    <t>Note: 47 visitor car parking spaces are provided for Towers 6, 7 &amp; 8, as per the CMDA-approved plan of 2017.</t>
  </si>
  <si>
    <t>Note 1 : 47 visitor car parking spaces are provided for Towers 6, 7 &amp; 8, as per the CMDA-approved plan of 2017.</t>
  </si>
  <si>
    <t>UDS for Phase 2 (Tower 1) - On going</t>
  </si>
  <si>
    <t>UDS for Phase 3 (Tower 6, 7,8)- Proposed tower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</si>
</sst>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00"/>
    <numFmt numFmtId="165" formatCode="#,##0.00_ ;\-#,##0.00\ "/>
    <numFmt numFmtId="166" formatCode="#,##0_ ;\-#,##0\ "/>
    <numFmt numFmtId="167" formatCode="_ * #,##0.000_ ;_ * \-#,##0.000_ ;_ * &quot;-&quot;??_ ;_ @_ "/>
    <numFmt numFmtId="168" formatCode="#,##0.00000"/>
    <numFmt numFmtId="169" formatCode="#,##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2.5"/>
      <name val="Calibri"/>
      <family val="2"/>
      <scheme val="minor"/>
    </font>
    <font>
      <b/>
      <sz val="12.5"/>
      <name val="Arial Nova Cond"/>
      <family val="2"/>
    </font>
    <font>
      <b/>
      <sz val="12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165" fontId="0" fillId="0" borderId="7" xfId="1" applyNumberFormat="1" applyFont="1" applyFill="1" applyBorder="1" applyAlignment="1">
      <alignment horizontal="center" vertical="center"/>
    </xf>
    <xf numFmtId="43" fontId="0" fillId="0" borderId="7" xfId="1" applyFont="1" applyFill="1" applyBorder="1" applyAlignment="1">
      <alignment horizontal="center" vertical="center"/>
    </xf>
    <xf numFmtId="166" fontId="0" fillId="0" borderId="7" xfId="1" applyNumberFormat="1" applyFont="1" applyFill="1" applyBorder="1" applyAlignment="1">
      <alignment horizontal="center" vertical="center"/>
    </xf>
    <xf numFmtId="166" fontId="0" fillId="0" borderId="8" xfId="1" applyNumberFormat="1" applyFont="1" applyFill="1" applyBorder="1" applyAlignment="1">
      <alignment horizontal="center" vertical="center"/>
    </xf>
    <xf numFmtId="0" fontId="0" fillId="2" borderId="0" xfId="0" applyFill="1"/>
    <xf numFmtId="49" fontId="0" fillId="0" borderId="1" xfId="0" applyNumberFormat="1" applyBorder="1" applyAlignment="1">
      <alignment horizontal="center" vertical="center"/>
    </xf>
    <xf numFmtId="167" fontId="0" fillId="0" borderId="4" xfId="1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66" fontId="0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7" fontId="0" fillId="0" borderId="5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168" fontId="5" fillId="4" borderId="0" xfId="0" applyNumberFormat="1" applyFont="1" applyFill="1" applyAlignment="1">
      <alignment vertical="center"/>
    </xf>
    <xf numFmtId="169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169" fontId="0" fillId="0" borderId="0" xfId="0" applyNumberFormat="1" applyAlignment="1">
      <alignment vertical="center"/>
    </xf>
    <xf numFmtId="168" fontId="5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164" fontId="5" fillId="3" borderId="0" xfId="0" applyNumberFormat="1" applyFont="1" applyFill="1" applyAlignment="1">
      <alignment vertical="center"/>
    </xf>
    <xf numFmtId="16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69" fontId="5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7" fillId="0" borderId="0" xfId="0" applyFont="1"/>
    <xf numFmtId="2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left" vertical="center"/>
    </xf>
    <xf numFmtId="2" fontId="5" fillId="0" borderId="1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2" fontId="5" fillId="0" borderId="14" xfId="0" applyNumberFormat="1" applyFon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1" fillId="0" borderId="14" xfId="0" quotePrefix="1" applyFont="1" applyBorder="1" applyAlignment="1">
      <alignment horizontal="left"/>
    </xf>
    <xf numFmtId="2" fontId="0" fillId="0" borderId="14" xfId="0" applyNumberFormat="1" applyBorder="1" applyAlignment="1">
      <alignment horizontal="left"/>
    </xf>
    <xf numFmtId="0" fontId="5" fillId="0" borderId="15" xfId="0" applyFont="1" applyBorder="1" applyAlignment="1">
      <alignment horizontal="left" wrapText="1"/>
    </xf>
    <xf numFmtId="2" fontId="5" fillId="0" borderId="9" xfId="0" applyNumberFormat="1" applyFont="1" applyBorder="1" applyAlignment="1">
      <alignment horizontal="left" wrapText="1"/>
    </xf>
    <xf numFmtId="2" fontId="5" fillId="0" borderId="16" xfId="0" applyNumberFormat="1" applyFont="1" applyBorder="1" applyAlignment="1">
      <alignment horizontal="left" wrapText="1"/>
    </xf>
    <xf numFmtId="43" fontId="5" fillId="0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/>
    <xf numFmtId="43" fontId="13" fillId="0" borderId="1" xfId="1" applyFont="1" applyFill="1" applyBorder="1" applyAlignment="1">
      <alignment horizontal="center" vertical="center"/>
    </xf>
    <xf numFmtId="0" fontId="14" fillId="2" borderId="0" xfId="0" applyFont="1" applyFill="1"/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43" fontId="14" fillId="0" borderId="1" xfId="1" applyFont="1" applyFill="1" applyBorder="1" applyAlignment="1">
      <alignment horizontal="center" vertical="center"/>
    </xf>
    <xf numFmtId="167" fontId="14" fillId="0" borderId="1" xfId="1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/>
    </xf>
    <xf numFmtId="2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43" fontId="14" fillId="0" borderId="0" xfId="0" applyNumberFormat="1" applyFont="1"/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167" fontId="14" fillId="0" borderId="4" xfId="1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167" fontId="14" fillId="0" borderId="6" xfId="1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167" fontId="14" fillId="0" borderId="5" xfId="1" applyNumberFormat="1" applyFont="1" applyFill="1" applyBorder="1" applyAlignment="1">
      <alignment horizontal="center" vertical="center"/>
    </xf>
    <xf numFmtId="43" fontId="17" fillId="0" borderId="1" xfId="1" applyFont="1" applyFill="1" applyBorder="1" applyAlignment="1">
      <alignment horizontal="center" vertical="center"/>
    </xf>
    <xf numFmtId="43" fontId="0" fillId="0" borderId="4" xfId="1" applyFont="1" applyFill="1" applyBorder="1" applyAlignment="1">
      <alignment horizontal="center" vertical="center"/>
    </xf>
    <xf numFmtId="43" fontId="0" fillId="0" borderId="6" xfId="1" applyFont="1" applyFill="1" applyBorder="1" applyAlignment="1">
      <alignment horizontal="center" vertical="center"/>
    </xf>
    <xf numFmtId="43" fontId="14" fillId="2" borderId="0" xfId="0" applyNumberFormat="1" applyFont="1" applyFill="1"/>
    <xf numFmtId="166" fontId="5" fillId="0" borderId="4" xfId="1" applyNumberFormat="1" applyFont="1" applyFill="1" applyBorder="1" applyAlignment="1">
      <alignment horizontal="center" vertical="center"/>
    </xf>
    <xf numFmtId="166" fontId="14" fillId="0" borderId="1" xfId="1" applyNumberFormat="1" applyFont="1" applyFill="1" applyBorder="1" applyAlignment="1">
      <alignment vertical="center"/>
    </xf>
    <xf numFmtId="166" fontId="17" fillId="0" borderId="4" xfId="1" applyNumberFormat="1" applyFont="1" applyFill="1" applyBorder="1" applyAlignment="1">
      <alignment vertical="center"/>
    </xf>
    <xf numFmtId="49" fontId="17" fillId="0" borderId="4" xfId="0" applyNumberFormat="1" applyFont="1" applyBorder="1" applyAlignment="1">
      <alignment vertical="center"/>
    </xf>
    <xf numFmtId="49" fontId="17" fillId="0" borderId="7" xfId="0" applyNumberFormat="1" applyFont="1" applyBorder="1" applyAlignment="1">
      <alignment vertical="center"/>
    </xf>
    <xf numFmtId="49" fontId="17" fillId="0" borderId="8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2" fontId="14" fillId="0" borderId="1" xfId="0" applyNumberFormat="1" applyFont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167" fontId="14" fillId="0" borderId="4" xfId="1" applyNumberFormat="1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166" fontId="17" fillId="0" borderId="8" xfId="1" applyNumberFormat="1" applyFont="1" applyFill="1" applyBorder="1" applyAlignment="1">
      <alignment vertical="center"/>
    </xf>
    <xf numFmtId="0" fontId="0" fillId="0" borderId="7" xfId="1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166" fontId="13" fillId="0" borderId="1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90"/>
    </xf>
    <xf numFmtId="49" fontId="0" fillId="0" borderId="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165" fontId="14" fillId="0" borderId="3" xfId="1" applyNumberFormat="1" applyFont="1" applyFill="1" applyBorder="1" applyAlignment="1">
      <alignment horizontal="center" vertical="center"/>
    </xf>
    <xf numFmtId="165" fontId="14" fillId="0" borderId="17" xfId="1" applyNumberFormat="1" applyFont="1" applyFill="1" applyBorder="1" applyAlignment="1">
      <alignment horizontal="center" vertical="center"/>
    </xf>
    <xf numFmtId="165" fontId="14" fillId="0" borderId="2" xfId="1" applyNumberFormat="1" applyFont="1" applyFill="1" applyBorder="1" applyAlignment="1">
      <alignment horizontal="center" vertical="center"/>
    </xf>
    <xf numFmtId="0" fontId="14" fillId="0" borderId="3" xfId="1" applyNumberFormat="1" applyFont="1" applyFill="1" applyBorder="1" applyAlignment="1">
      <alignment horizontal="center" vertical="center"/>
    </xf>
    <xf numFmtId="0" fontId="14" fillId="0" borderId="17" xfId="1" applyNumberFormat="1" applyFont="1" applyFill="1" applyBorder="1" applyAlignment="1">
      <alignment horizontal="center" vertical="center"/>
    </xf>
    <xf numFmtId="0" fontId="14" fillId="0" borderId="2" xfId="1" applyNumberFormat="1" applyFont="1" applyFill="1" applyBorder="1" applyAlignment="1">
      <alignment horizontal="center" vertical="center"/>
    </xf>
    <xf numFmtId="166" fontId="14" fillId="0" borderId="3" xfId="1" applyNumberFormat="1" applyFont="1" applyFill="1" applyBorder="1" applyAlignment="1">
      <alignment horizontal="center" vertical="center"/>
    </xf>
    <xf numFmtId="166" fontId="14" fillId="0" borderId="17" xfId="1" applyNumberFormat="1" applyFont="1" applyFill="1" applyBorder="1" applyAlignment="1">
      <alignment horizontal="center" vertical="center"/>
    </xf>
    <xf numFmtId="166" fontId="14" fillId="0" borderId="2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right" vertical="center"/>
    </xf>
    <xf numFmtId="49" fontId="13" fillId="0" borderId="7" xfId="0" applyNumberFormat="1" applyFont="1" applyBorder="1" applyAlignment="1">
      <alignment horizontal="right" vertical="center"/>
    </xf>
    <xf numFmtId="49" fontId="13" fillId="0" borderId="8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166" fontId="0" fillId="0" borderId="3" xfId="1" applyNumberFormat="1" applyFont="1" applyFill="1" applyBorder="1" applyAlignment="1">
      <alignment horizontal="center" vertical="center"/>
    </xf>
    <xf numFmtId="166" fontId="0" fillId="0" borderId="17" xfId="1" applyNumberFormat="1" applyFont="1" applyFill="1" applyBorder="1" applyAlignment="1">
      <alignment horizontal="center" vertical="center"/>
    </xf>
    <xf numFmtId="166" fontId="0" fillId="0" borderId="2" xfId="1" applyNumberFormat="1" applyFont="1" applyFill="1" applyBorder="1" applyAlignment="1">
      <alignment horizontal="center" vertical="center"/>
    </xf>
    <xf numFmtId="165" fontId="0" fillId="0" borderId="3" xfId="1" applyNumberFormat="1" applyFont="1" applyFill="1" applyBorder="1" applyAlignment="1">
      <alignment horizontal="center" vertical="center"/>
    </xf>
    <xf numFmtId="165" fontId="0" fillId="0" borderId="17" xfId="1" applyNumberFormat="1" applyFont="1" applyFill="1" applyBorder="1" applyAlignment="1">
      <alignment horizontal="center" vertical="center"/>
    </xf>
    <xf numFmtId="165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17" xfId="1" applyNumberFormat="1" applyFont="1" applyFill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\E%20drive\CHENNAI\Divine%20City\UDS\New%20folder\Divine%20city%20-%20UDS%20-%20Final%20-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\E%20drive\CHENNAI\Devine%20city%20Phase%201%20Total%20Units%20with%20Saleable%20Area%20-%20Final%20-%20Chenn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OJECTS\HOT\2022\Shriram%20Prop%20-%20Mangadu%20-%20Phase%20-%20II%20development\Document\Divine%20city%20-%20UDS%20-%20Final%20-C(AutoRecovered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rinivasarao\AppData\Local\Microsoft\Windows\INetCache\Content.Outlook\R0PIX4IE\DC_TOWER%20-%203%20%202_RER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22%20West\Phase%202\4.%20Area%20Statement\Shriram%20122%20WEST%20-%20RERA%20area%20statement%202805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 "/>
      <sheetName val="Sheet3"/>
      <sheetName val="Sheet4"/>
      <sheetName val="Summary"/>
      <sheetName val="Sanction"/>
      <sheetName val="Sheet7"/>
      <sheetName val="UDS"/>
      <sheetName val="Row House"/>
      <sheetName val="TOWER-1A "/>
      <sheetName val="TOWER-1B"/>
      <sheetName val="TOWER-2A"/>
      <sheetName val="TOWER-2B"/>
      <sheetName val="TOWER-3A"/>
      <sheetName val="TOWER-3B"/>
      <sheetName val="TOWER- 4A"/>
      <sheetName val="TOWER-4B"/>
      <sheetName val="TOWER-5A"/>
      <sheetName val="TOWER-5B"/>
      <sheetName val="UD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B12">
            <v>933.87</v>
          </cell>
        </row>
        <row r="14">
          <cell r="B14">
            <v>1446.58</v>
          </cell>
        </row>
        <row r="16">
          <cell r="B16">
            <v>3143.32</v>
          </cell>
        </row>
        <row r="18">
          <cell r="B18">
            <v>5065.04</v>
          </cell>
        </row>
        <row r="20">
          <cell r="B20">
            <v>989.7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WER- 4A"/>
      <sheetName val="TOWER-4B"/>
      <sheetName val="TOWER-5A"/>
      <sheetName val="TOWER-5B"/>
      <sheetName val="Summary"/>
      <sheetName val="Sheet1"/>
    </sheetNames>
    <sheetDataSet>
      <sheetData sheetId="0">
        <row r="261">
          <cell r="F261">
            <v>8624.8040000000037</v>
          </cell>
          <cell r="G261">
            <v>418.8999999999985</v>
          </cell>
        </row>
      </sheetData>
      <sheetData sheetId="1">
        <row r="297">
          <cell r="F297">
            <v>9969.0079999999853</v>
          </cell>
        </row>
      </sheetData>
      <sheetData sheetId="2">
        <row r="162">
          <cell r="F162">
            <v>10266.463999999993</v>
          </cell>
          <cell r="G162">
            <v>814.40599999999836</v>
          </cell>
        </row>
      </sheetData>
      <sheetData sheetId="3">
        <row r="162">
          <cell r="F162">
            <v>10266.463999999991</v>
          </cell>
          <cell r="M162">
            <v>14856.46703999999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stract"/>
      <sheetName val="Tower wise -UDS"/>
      <sheetName val="UDS"/>
      <sheetName val="Row House"/>
      <sheetName val="TOWER-1A "/>
      <sheetName val="TOWER-1B"/>
      <sheetName val="TOWER-2A"/>
      <sheetName val="TOWER-2B"/>
      <sheetName val="TOWER-3A"/>
      <sheetName val="TOWER-3B"/>
      <sheetName val="TOWER- 4A"/>
      <sheetName val="TOWER-4B"/>
      <sheetName val="TOWER-5A"/>
      <sheetName val="TOWER-5B"/>
    </sheetNames>
    <sheetDataSet>
      <sheetData sheetId="0"/>
      <sheetData sheetId="1"/>
      <sheetData sheetId="2"/>
      <sheetData sheetId="3"/>
      <sheetData sheetId="4">
        <row r="182">
          <cell r="L182">
            <v>2727.8665697788774</v>
          </cell>
        </row>
      </sheetData>
      <sheetData sheetId="5">
        <row r="182">
          <cell r="L182">
            <v>2700.1148388911206</v>
          </cell>
        </row>
      </sheetData>
      <sheetData sheetId="6">
        <row r="182">
          <cell r="L182">
            <v>2700.1138238977783</v>
          </cell>
        </row>
      </sheetData>
      <sheetData sheetId="7">
        <row r="182">
          <cell r="L182">
            <v>2701.1488743872392</v>
          </cell>
        </row>
      </sheetData>
      <sheetData sheetId="8">
        <row r="182">
          <cell r="L182">
            <v>2734.0084746681664</v>
          </cell>
        </row>
      </sheetData>
      <sheetData sheetId="9">
        <row r="182">
          <cell r="L182">
            <v>2728.9081478523058</v>
          </cell>
        </row>
      </sheetData>
      <sheetData sheetId="10">
        <row r="261">
          <cell r="L261">
            <v>12452.803520000001</v>
          </cell>
          <cell r="N261">
            <v>3100.8805785182494</v>
          </cell>
        </row>
      </sheetData>
      <sheetData sheetId="11">
        <row r="297">
          <cell r="L297">
            <v>14417.828239999983</v>
          </cell>
          <cell r="N297">
            <v>3590.1926423254085</v>
          </cell>
        </row>
      </sheetData>
      <sheetData sheetId="12">
        <row r="162">
          <cell r="M162">
            <v>14856.469479999991</v>
          </cell>
          <cell r="O162">
            <v>3699.41897837646</v>
          </cell>
        </row>
      </sheetData>
      <sheetData sheetId="13">
        <row r="162">
          <cell r="O162">
            <v>3699.4183707904976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WER-3A"/>
      <sheetName val="TOWER-3B"/>
      <sheetName val="TOWER-1A "/>
      <sheetName val="TOWER-1B"/>
      <sheetName val="TOWER-2A"/>
      <sheetName val="TOWER-2B"/>
    </sheetNames>
    <sheetDataSet>
      <sheetData sheetId="0" refreshError="1">
        <row r="182">
          <cell r="F182">
            <v>10266.463999999993</v>
          </cell>
          <cell r="G182">
            <v>805.21199999999851</v>
          </cell>
          <cell r="J182">
            <v>14868.793919999986</v>
          </cell>
        </row>
      </sheetData>
      <sheetData sheetId="1" refreshError="1">
        <row r="182">
          <cell r="F182">
            <v>10266.463999999991</v>
          </cell>
          <cell r="G182">
            <v>809.73399999999924</v>
          </cell>
          <cell r="J182">
            <v>14841.055999999991</v>
          </cell>
        </row>
      </sheetData>
      <sheetData sheetId="2" refreshError="1">
        <row r="182">
          <cell r="F182">
            <v>10266.463999999991</v>
          </cell>
          <cell r="G182">
            <v>812.88799999999912</v>
          </cell>
          <cell r="H182">
            <v>31.581999999999997</v>
          </cell>
          <cell r="J182">
            <v>14835.391419999974</v>
          </cell>
        </row>
      </sheetData>
      <sheetData sheetId="3" refreshError="1">
        <row r="182">
          <cell r="F182">
            <v>10134.847999999993</v>
          </cell>
          <cell r="G182">
            <v>811.1199999999991</v>
          </cell>
          <cell r="H182">
            <v>47.184000000000005</v>
          </cell>
          <cell r="J182">
            <v>14684.464759999981</v>
          </cell>
        </row>
      </sheetData>
      <sheetData sheetId="4" refreshError="1">
        <row r="182">
          <cell r="F182">
            <v>10134.847999999993</v>
          </cell>
          <cell r="G182">
            <v>811.1199999999991</v>
          </cell>
          <cell r="J182">
            <v>14684.459239999984</v>
          </cell>
        </row>
      </sheetData>
      <sheetData sheetId="5" refreshError="1">
        <row r="182">
          <cell r="F182">
            <v>10134.847999999993</v>
          </cell>
          <cell r="G182">
            <v>807.96599999999921</v>
          </cell>
          <cell r="J182">
            <v>14690.088319999992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WER 1A"/>
      <sheetName val="TOWER 1B"/>
      <sheetName val="Sheet1"/>
    </sheetNames>
    <sheetDataSet>
      <sheetData sheetId="0">
        <row r="165">
          <cell r="N165">
            <v>3367.5860363145639</v>
          </cell>
        </row>
      </sheetData>
      <sheetData sheetId="1">
        <row r="165">
          <cell r="N165">
            <v>3333.3261709470466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selection activeCell="U17" sqref="U17"/>
    </sheetView>
  </sheetViews>
  <sheetFormatPr defaultColWidth="9.1796875" defaultRowHeight="14.5"/>
  <cols>
    <col min="1" max="1" width="9" style="27" customWidth="1"/>
    <col min="2" max="2" width="20.453125" style="27" customWidth="1"/>
    <col min="3" max="3" width="6.453125" style="27" customWidth="1"/>
    <col min="4" max="4" width="11.1796875" style="27" bestFit="1" customWidth="1"/>
    <col min="5" max="5" width="10.1796875" style="27" bestFit="1" customWidth="1"/>
    <col min="6" max="6" width="11.1796875" style="27" bestFit="1" customWidth="1"/>
    <col min="7" max="7" width="14.81640625" style="27" customWidth="1"/>
    <col min="8" max="8" width="11.1796875" style="27" bestFit="1" customWidth="1"/>
    <col min="9" max="9" width="9.26953125" style="27" bestFit="1" customWidth="1"/>
    <col min="10" max="10" width="1.7265625" style="28" customWidth="1"/>
    <col min="11" max="11" width="38" style="27" customWidth="1"/>
    <col min="12" max="12" width="11.1796875" style="27" bestFit="1" customWidth="1"/>
    <col min="13" max="13" width="12.7265625" style="27" bestFit="1" customWidth="1"/>
    <col min="14" max="16384" width="9.1796875" style="27"/>
  </cols>
  <sheetData>
    <row r="1" spans="1:14">
      <c r="B1" s="105" t="s">
        <v>73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>
      <c r="L2" s="1" t="s">
        <v>72</v>
      </c>
      <c r="M2" s="1" t="s">
        <v>71</v>
      </c>
      <c r="N2" s="1" t="s">
        <v>70</v>
      </c>
    </row>
    <row r="3" spans="1:14">
      <c r="A3" s="42"/>
      <c r="B3" s="42"/>
      <c r="C3" s="41" t="s">
        <v>69</v>
      </c>
      <c r="D3" s="41" t="s">
        <v>68</v>
      </c>
      <c r="E3" s="41" t="s">
        <v>67</v>
      </c>
      <c r="F3" s="41" t="s">
        <v>66</v>
      </c>
      <c r="G3" s="41" t="s">
        <v>65</v>
      </c>
      <c r="H3" s="41" t="s">
        <v>6</v>
      </c>
      <c r="I3" s="41" t="s">
        <v>64</v>
      </c>
      <c r="K3" s="27" t="s">
        <v>63</v>
      </c>
      <c r="L3" s="30">
        <v>111665.5</v>
      </c>
      <c r="M3" s="36">
        <f>L3*10.764</f>
        <v>1201967.442</v>
      </c>
      <c r="N3" s="38">
        <f>M3/43560</f>
        <v>27.593375619834713</v>
      </c>
    </row>
    <row r="4" spans="1:14">
      <c r="A4" s="106" t="s">
        <v>32</v>
      </c>
      <c r="B4" s="27" t="s">
        <v>62</v>
      </c>
      <c r="C4" s="1" t="s">
        <v>0</v>
      </c>
      <c r="D4" s="32">
        <v>2703.5059999999999</v>
      </c>
      <c r="E4" s="32"/>
      <c r="F4" s="32">
        <v>800.57099999999991</v>
      </c>
      <c r="G4" s="32">
        <v>3588.180807272</v>
      </c>
      <c r="H4" s="32">
        <v>3189.7985056890561</v>
      </c>
      <c r="I4" s="27">
        <f t="shared" ref="I4:I15" si="0">H4/G4</f>
        <v>0.88897373823092718</v>
      </c>
      <c r="K4" s="27" t="s">
        <v>61</v>
      </c>
      <c r="L4" s="30">
        <v>110603.5</v>
      </c>
      <c r="M4" s="36">
        <f>L4*10.764</f>
        <v>1190536.074</v>
      </c>
      <c r="N4" s="38">
        <f>M4/43560</f>
        <v>27.330947520661159</v>
      </c>
    </row>
    <row r="5" spans="1:14">
      <c r="A5" s="106"/>
      <c r="B5" s="27" t="s">
        <v>60</v>
      </c>
      <c r="C5" s="1" t="s">
        <v>0</v>
      </c>
      <c r="D5" s="32">
        <v>4370.5349999999999</v>
      </c>
      <c r="E5" s="32"/>
      <c r="F5" s="32">
        <v>1410.7859999999996</v>
      </c>
      <c r="G5" s="32">
        <v>5894.3609990329987</v>
      </c>
      <c r="H5" s="32">
        <v>4706.2587833421649</v>
      </c>
      <c r="I5" s="27">
        <f t="shared" si="0"/>
        <v>0.7984340938931721</v>
      </c>
      <c r="K5" s="27" t="s">
        <v>59</v>
      </c>
      <c r="L5" s="30">
        <v>108816.72</v>
      </c>
      <c r="M5" s="36">
        <f>L5*10.764</f>
        <v>1171303.17408</v>
      </c>
      <c r="N5" s="38">
        <f>M5/43560</f>
        <v>26.889420892561983</v>
      </c>
    </row>
    <row r="6" spans="1:14">
      <c r="A6" s="106"/>
      <c r="B6" s="27" t="s">
        <v>58</v>
      </c>
      <c r="C6" s="1" t="s">
        <v>0</v>
      </c>
      <c r="D6" s="32">
        <v>4706.7299999999996</v>
      </c>
      <c r="E6" s="32"/>
      <c r="F6" s="32">
        <v>1519.3079999999995</v>
      </c>
      <c r="G6" s="32">
        <v>6347.7733835739991</v>
      </c>
      <c r="H6" s="32">
        <v>5068.2119205223316</v>
      </c>
      <c r="I6" s="27">
        <f t="shared" si="0"/>
        <v>0.79842357536537745</v>
      </c>
    </row>
    <row r="7" spans="1:14">
      <c r="A7" s="106"/>
      <c r="B7" s="27" t="s">
        <v>57</v>
      </c>
      <c r="C7" s="1" t="s">
        <v>0</v>
      </c>
      <c r="D7" s="32">
        <v>4537.2489999999998</v>
      </c>
      <c r="E7" s="32"/>
      <c r="F7" s="32">
        <v>1464.7929999999997</v>
      </c>
      <c r="G7" s="32">
        <v>6121.5017032479991</v>
      </c>
      <c r="H7" s="32">
        <v>4887.3664850300265</v>
      </c>
      <c r="I7" s="27">
        <f t="shared" si="0"/>
        <v>0.79839338808594063</v>
      </c>
    </row>
    <row r="8" spans="1:14">
      <c r="A8" s="106"/>
      <c r="B8" s="27" t="s">
        <v>56</v>
      </c>
      <c r="C8" s="1" t="s">
        <v>0</v>
      </c>
      <c r="D8" s="32">
        <v>2188.6520000000005</v>
      </c>
      <c r="E8" s="32"/>
      <c r="F8" s="32">
        <v>652.04099999999994</v>
      </c>
      <c r="G8" s="32">
        <v>2919.3957790250001</v>
      </c>
      <c r="H8" s="32">
        <v>2572.9071297350711</v>
      </c>
      <c r="I8" s="27">
        <f t="shared" si="0"/>
        <v>0.88131494476379391</v>
      </c>
      <c r="K8" s="27" t="s">
        <v>55</v>
      </c>
      <c r="L8" s="30">
        <f>[1]Sheet7!B16</f>
        <v>3143.32</v>
      </c>
      <c r="M8" s="36">
        <f>L8*10.764</f>
        <v>33834.696479999999</v>
      </c>
      <c r="N8" s="38">
        <f>M8/43560</f>
        <v>0.77673775206611573</v>
      </c>
    </row>
    <row r="9" spans="1:14">
      <c r="A9" s="106"/>
      <c r="B9" s="27" t="s">
        <v>54</v>
      </c>
      <c r="C9" s="1" t="s">
        <v>0</v>
      </c>
      <c r="D9" s="32">
        <v>1013.106</v>
      </c>
      <c r="E9" s="32"/>
      <c r="F9" s="32">
        <v>294.012</v>
      </c>
      <c r="G9" s="32">
        <v>1342.7841998280003</v>
      </c>
      <c r="H9" s="32">
        <v>1261.0572148028914</v>
      </c>
      <c r="I9" s="27">
        <f t="shared" si="0"/>
        <v>0.93913617315755027</v>
      </c>
      <c r="K9" s="27" t="s">
        <v>53</v>
      </c>
      <c r="L9" s="30">
        <f>[1]Sheet7!B14</f>
        <v>1446.58</v>
      </c>
      <c r="M9" s="36">
        <f>L9*10.764</f>
        <v>15570.987119999998</v>
      </c>
      <c r="N9" s="38">
        <f>M9/43560</f>
        <v>0.35746067768595036</v>
      </c>
    </row>
    <row r="10" spans="1:14" ht="29">
      <c r="A10" s="106"/>
      <c r="B10" s="27" t="s">
        <v>52</v>
      </c>
      <c r="C10" s="1" t="s">
        <v>0</v>
      </c>
      <c r="D10" s="32">
        <v>3025.7549999999983</v>
      </c>
      <c r="E10" s="32"/>
      <c r="F10" s="32">
        <v>976.69799999999987</v>
      </c>
      <c r="G10" s="32">
        <v>4080.7114608689999</v>
      </c>
      <c r="H10" s="32">
        <v>3258.4172346214978</v>
      </c>
      <c r="I10" s="27">
        <f t="shared" si="0"/>
        <v>0.79849243590665631</v>
      </c>
      <c r="K10" s="40" t="s">
        <v>51</v>
      </c>
      <c r="L10" s="30">
        <f>[1]Sheet7!B18</f>
        <v>5065.04</v>
      </c>
      <c r="M10" s="36">
        <f>L10*10.764</f>
        <v>54520.090559999997</v>
      </c>
      <c r="N10" s="38">
        <f>M10/43560</f>
        <v>1.2516090578512395</v>
      </c>
    </row>
    <row r="11" spans="1:14">
      <c r="A11" s="106"/>
      <c r="B11" s="27" t="s">
        <v>50</v>
      </c>
      <c r="C11" s="1" t="s">
        <v>0</v>
      </c>
      <c r="D11" s="32">
        <v>1344.78</v>
      </c>
      <c r="E11" s="32"/>
      <c r="F11" s="32">
        <v>434.08799999999997</v>
      </c>
      <c r="G11" s="32">
        <v>1813.6495381640002</v>
      </c>
      <c r="H11" s="32">
        <v>1448.8065487206663</v>
      </c>
      <c r="I11" s="27">
        <f t="shared" si="0"/>
        <v>0.79883490069825014</v>
      </c>
      <c r="K11" s="27" t="s">
        <v>49</v>
      </c>
      <c r="L11" s="30">
        <f>[1]Sheet7!B20</f>
        <v>989.7</v>
      </c>
      <c r="M11" s="36">
        <f>L11*10.764</f>
        <v>10653.130799999999</v>
      </c>
      <c r="N11" s="38">
        <f>M11/43560</f>
        <v>0.24456223140495864</v>
      </c>
    </row>
    <row r="12" spans="1:14">
      <c r="A12" s="106"/>
      <c r="B12" s="27" t="s">
        <v>48</v>
      </c>
      <c r="C12" s="1" t="s">
        <v>0</v>
      </c>
      <c r="D12" s="32">
        <v>3031.7829999999994</v>
      </c>
      <c r="E12" s="32"/>
      <c r="F12" s="32">
        <v>934.62599999999975</v>
      </c>
      <c r="G12" s="32">
        <v>4057.4408558089999</v>
      </c>
      <c r="H12" s="32">
        <v>3433.6503056380207</v>
      </c>
      <c r="I12" s="27">
        <f t="shared" si="0"/>
        <v>0.84626010030980381</v>
      </c>
      <c r="L12" s="30">
        <f>SUM(L8:L11)</f>
        <v>10644.64</v>
      </c>
      <c r="M12" s="38">
        <f>L12*10.764</f>
        <v>114578.90495999999</v>
      </c>
      <c r="N12" s="38">
        <f>M12/43560</f>
        <v>2.630369719008264</v>
      </c>
    </row>
    <row r="13" spans="1:14">
      <c r="A13" s="106"/>
      <c r="B13" s="27" t="s">
        <v>47</v>
      </c>
      <c r="C13" s="1" t="s">
        <v>0</v>
      </c>
      <c r="D13" s="32">
        <v>6051.5099999999957</v>
      </c>
      <c r="E13" s="32"/>
      <c r="F13" s="32">
        <v>1953.3960000000013</v>
      </c>
      <c r="G13" s="32">
        <v>8161.4229217379989</v>
      </c>
      <c r="H13" s="32">
        <v>6516.0244692429997</v>
      </c>
      <c r="I13" s="27">
        <f t="shared" si="0"/>
        <v>0.79839318850730423</v>
      </c>
    </row>
    <row r="14" spans="1:14">
      <c r="A14" s="106"/>
      <c r="B14" s="27" t="s">
        <v>46</v>
      </c>
      <c r="C14" s="1" t="s">
        <v>0</v>
      </c>
      <c r="D14" s="32">
        <v>6387.7049999999954</v>
      </c>
      <c r="E14" s="32"/>
      <c r="F14" s="32">
        <v>2061.9180000000015</v>
      </c>
      <c r="G14" s="32">
        <v>8614.8353062789975</v>
      </c>
      <c r="H14" s="32">
        <v>6877.9426978603506</v>
      </c>
      <c r="I14" s="27">
        <f t="shared" si="0"/>
        <v>0.798383538783069</v>
      </c>
    </row>
    <row r="15" spans="1:14" ht="32.25" customHeight="1">
      <c r="C15" s="1" t="s">
        <v>0</v>
      </c>
      <c r="D15" s="36">
        <f>SUM(D4:D14)</f>
        <v>39361.310999999987</v>
      </c>
      <c r="E15" s="36">
        <f>SUM(E4:E14)</f>
        <v>0</v>
      </c>
      <c r="F15" s="36">
        <f>SUM(F4:F14)</f>
        <v>12502.237000000001</v>
      </c>
      <c r="G15" s="36">
        <f>SUM(G4:G14)</f>
        <v>52942.056954838998</v>
      </c>
      <c r="H15" s="36">
        <f>SUM(H4:H14)</f>
        <v>43220.441295205077</v>
      </c>
      <c r="I15" s="39">
        <f t="shared" si="0"/>
        <v>0.81637253596083881</v>
      </c>
      <c r="K15" s="40" t="s">
        <v>45</v>
      </c>
      <c r="L15" s="27">
        <f>[1]Sheet7!B12</f>
        <v>933.87</v>
      </c>
      <c r="M15" s="36">
        <f>L15*10.764</f>
        <v>10052.176679999999</v>
      </c>
      <c r="N15" s="38">
        <f>M15/43560</f>
        <v>0.23076622314049583</v>
      </c>
    </row>
    <row r="16" spans="1:14">
      <c r="C16" s="37" t="s">
        <v>26</v>
      </c>
      <c r="D16" s="36">
        <f>D15*10.764</f>
        <v>423685.15160399984</v>
      </c>
      <c r="E16" s="36">
        <f>E15*10.764</f>
        <v>0</v>
      </c>
      <c r="F16" s="36">
        <f>F15*10.764</f>
        <v>134574.07906799999</v>
      </c>
      <c r="G16" s="36">
        <f>G15*10.764</f>
        <v>569868.30106188694</v>
      </c>
      <c r="H16" s="36">
        <f>H15*10.764</f>
        <v>465224.8301015874</v>
      </c>
      <c r="K16" s="27" t="s">
        <v>44</v>
      </c>
      <c r="L16" s="27">
        <v>1067</v>
      </c>
      <c r="M16" s="36">
        <f>L16*10.764</f>
        <v>11485.188</v>
      </c>
      <c r="N16" s="38">
        <f>M16/43560</f>
        <v>0.26366363636363638</v>
      </c>
    </row>
    <row r="17" spans="1:14">
      <c r="H17" s="35">
        <f>H16/43560</f>
        <v>10.680092518401915</v>
      </c>
    </row>
    <row r="18" spans="1:14">
      <c r="A18" s="106" t="s">
        <v>30</v>
      </c>
      <c r="B18" s="27" t="s">
        <v>43</v>
      </c>
      <c r="C18" s="1" t="s">
        <v>0</v>
      </c>
      <c r="D18" s="32">
        <f>'[2]TOWER- 4A'!$F$261</f>
        <v>8624.8040000000037</v>
      </c>
      <c r="E18" s="32">
        <f>'[2]TOWER- 4A'!$G$261</f>
        <v>418.8999999999985</v>
      </c>
      <c r="F18" s="32"/>
      <c r="G18" s="32">
        <f>'[3]TOWER- 4A'!L261</f>
        <v>12452.803520000001</v>
      </c>
      <c r="H18" s="32">
        <f>'[3]TOWER- 4A'!N261</f>
        <v>3100.8805785182494</v>
      </c>
      <c r="I18" s="32">
        <f>H18/G18</f>
        <v>0.24901064033797982</v>
      </c>
      <c r="K18" s="27" t="s">
        <v>41</v>
      </c>
      <c r="M18" s="36">
        <f>L18*10.764</f>
        <v>0</v>
      </c>
      <c r="N18" s="38">
        <f>M18/43560</f>
        <v>0</v>
      </c>
    </row>
    <row r="19" spans="1:14">
      <c r="A19" s="106"/>
      <c r="B19" s="27" t="s">
        <v>42</v>
      </c>
      <c r="C19" s="1" t="s">
        <v>0</v>
      </c>
      <c r="D19" s="32">
        <f>'[2]TOWER-4B'!$F$297</f>
        <v>9969.0079999999853</v>
      </c>
      <c r="E19" s="32">
        <f>'[2]TOWER- 4A'!$G$261</f>
        <v>418.8999999999985</v>
      </c>
      <c r="F19" s="32"/>
      <c r="G19" s="32">
        <f>'[3]TOWER-4B'!L297</f>
        <v>14417.828239999983</v>
      </c>
      <c r="H19" s="32">
        <f>'[3]TOWER-4B'!N297</f>
        <v>3590.1926423254085</v>
      </c>
      <c r="I19" s="32">
        <f>H19/G19</f>
        <v>0.24901064033798012</v>
      </c>
      <c r="K19" s="27" t="s">
        <v>41</v>
      </c>
      <c r="M19" s="36">
        <f>L19*10.764</f>
        <v>0</v>
      </c>
      <c r="N19" s="38">
        <f>M19/43560</f>
        <v>0</v>
      </c>
    </row>
    <row r="20" spans="1:14">
      <c r="A20" s="106"/>
      <c r="B20" s="27" t="s">
        <v>40</v>
      </c>
      <c r="C20" s="1" t="s">
        <v>0</v>
      </c>
      <c r="D20" s="32">
        <f>'[2]TOWER-5A'!$F$162</f>
        <v>10266.463999999993</v>
      </c>
      <c r="E20" s="32">
        <f>'[2]TOWER-5A'!$G$162</f>
        <v>814.40599999999836</v>
      </c>
      <c r="F20" s="32"/>
      <c r="G20" s="32">
        <f>'[3]TOWER-5A'!M162</f>
        <v>14856.469479999991</v>
      </c>
      <c r="H20" s="32">
        <f>'[3]TOWER-5A'!O162</f>
        <v>3699.41897837646</v>
      </c>
      <c r="I20" s="32">
        <f>H20/G20</f>
        <v>0.24901064033798037</v>
      </c>
    </row>
    <row r="21" spans="1:14" ht="29">
      <c r="A21" s="106"/>
      <c r="B21" s="27" t="s">
        <v>39</v>
      </c>
      <c r="C21" s="1" t="s">
        <v>0</v>
      </c>
      <c r="D21" s="32">
        <f>'[2]TOWER-5B'!$F$162</f>
        <v>10266.463999999991</v>
      </c>
      <c r="E21" s="32">
        <f>'[2]TOWER-5A'!$G$162</f>
        <v>814.40599999999836</v>
      </c>
      <c r="F21" s="32"/>
      <c r="G21" s="32">
        <f>'[2]TOWER-5B'!$M$162</f>
        <v>14856.46703999999</v>
      </c>
      <c r="H21" s="32">
        <f>'[3]TOWER-5B'!O162</f>
        <v>3699.4183707904976</v>
      </c>
      <c r="I21" s="32">
        <f>H21/G21</f>
        <v>0.24901064033798037</v>
      </c>
      <c r="K21" s="40" t="s">
        <v>38</v>
      </c>
      <c r="L21" s="27">
        <v>5230</v>
      </c>
      <c r="M21" s="36">
        <f>L21*10.764</f>
        <v>56295.719999999994</v>
      </c>
      <c r="N21" s="38">
        <f>M21/43560</f>
        <v>1.292371900826446</v>
      </c>
    </row>
    <row r="22" spans="1:14">
      <c r="A22" s="39"/>
      <c r="B22" s="105" t="s">
        <v>37</v>
      </c>
      <c r="C22" s="1" t="s">
        <v>0</v>
      </c>
      <c r="D22" s="36">
        <f>SUM(D18:D21)</f>
        <v>39126.739999999976</v>
      </c>
      <c r="E22" s="36">
        <f>SUM(E18:E21)</f>
        <v>2466.6119999999937</v>
      </c>
      <c r="F22" s="36"/>
      <c r="G22" s="36">
        <f>SUM(G18:G21)</f>
        <v>56583.568279999963</v>
      </c>
      <c r="H22" s="36">
        <f>SUM(H18:H21)</f>
        <v>14089.910570010616</v>
      </c>
      <c r="I22" s="36">
        <f>H22/G22</f>
        <v>0.2490106403379802</v>
      </c>
      <c r="K22" s="27" t="s">
        <v>36</v>
      </c>
      <c r="M22" s="36">
        <f>L22*10.764</f>
        <v>0</v>
      </c>
      <c r="N22" s="38">
        <f>M22/43560</f>
        <v>0</v>
      </c>
    </row>
    <row r="23" spans="1:14">
      <c r="A23" s="39"/>
      <c r="B23" s="105"/>
      <c r="C23" s="37" t="s">
        <v>26</v>
      </c>
      <c r="D23" s="36">
        <f>D22*10.764</f>
        <v>421160.22935999971</v>
      </c>
      <c r="E23" s="36">
        <f>E22*10.764</f>
        <v>26550.611567999931</v>
      </c>
      <c r="F23" s="36"/>
      <c r="G23" s="36">
        <f>G22*10.764</f>
        <v>609065.52896591951</v>
      </c>
      <c r="H23" s="36">
        <f>H22*10.764</f>
        <v>151663.79737559427</v>
      </c>
      <c r="L23" s="30">
        <f>SUM(L15:L22)</f>
        <v>7230.87</v>
      </c>
      <c r="M23" s="38">
        <f>L23*10.764</f>
        <v>77833.08468</v>
      </c>
      <c r="N23" s="38">
        <f>M23/43560</f>
        <v>1.7868017603305786</v>
      </c>
    </row>
    <row r="24" spans="1:14">
      <c r="H24" s="35">
        <f>H23/43560</f>
        <v>3.481721702837334</v>
      </c>
    </row>
    <row r="25" spans="1:14">
      <c r="A25" s="106" t="s">
        <v>28</v>
      </c>
      <c r="B25" s="27" t="s">
        <v>35</v>
      </c>
      <c r="C25" s="1" t="s">
        <v>0</v>
      </c>
      <c r="D25" s="32">
        <f>'[4]TOWER-1A '!$F$182</f>
        <v>10266.463999999991</v>
      </c>
      <c r="E25" s="32">
        <f>'[4]TOWER-1A '!$G$182</f>
        <v>812.88799999999912</v>
      </c>
      <c r="F25" s="32">
        <f>'[4]TOWER-1A '!$H$182</f>
        <v>31.581999999999997</v>
      </c>
      <c r="G25" s="32">
        <f>'[4]TOWER-1A '!$J$182</f>
        <v>14835.391419999974</v>
      </c>
      <c r="H25" s="32">
        <f>'[3]TOWER-1A '!L182</f>
        <v>2727.8665697788774</v>
      </c>
      <c r="I25" s="33">
        <f t="shared" ref="I25:I31" si="1">H25/G25</f>
        <v>0.18387560479876319</v>
      </c>
      <c r="L25" s="30">
        <f>L5-L12-L23</f>
        <v>90941.21</v>
      </c>
      <c r="M25" s="36">
        <f>M5-M12-M23</f>
        <v>978891.1844400001</v>
      </c>
      <c r="N25" s="38">
        <f>N5-N12-N23</f>
        <v>22.472249413223139</v>
      </c>
    </row>
    <row r="26" spans="1:14">
      <c r="A26" s="106"/>
      <c r="B26" s="27" t="s">
        <v>34</v>
      </c>
      <c r="C26" s="1" t="s">
        <v>0</v>
      </c>
      <c r="D26" s="32">
        <f>'[4]TOWER-1B'!$F$182</f>
        <v>10134.847999999993</v>
      </c>
      <c r="E26" s="32">
        <f>'[4]TOWER-1B'!$G$182</f>
        <v>811.1199999999991</v>
      </c>
      <c r="F26" s="32">
        <f>'[4]TOWER-1B'!$H$182</f>
        <v>47.184000000000005</v>
      </c>
      <c r="G26" s="32">
        <f>'[4]TOWER-1B'!$J$182</f>
        <v>14684.464759999981</v>
      </c>
      <c r="H26" s="32">
        <f>'[3]TOWER-1B'!L182</f>
        <v>2700.1148388911206</v>
      </c>
      <c r="I26" s="33">
        <f t="shared" si="1"/>
        <v>0.18387560479876314</v>
      </c>
    </row>
    <row r="27" spans="1:14">
      <c r="A27" s="106"/>
      <c r="B27" s="27" t="s">
        <v>33</v>
      </c>
      <c r="C27" s="1" t="s">
        <v>0</v>
      </c>
      <c r="D27" s="32">
        <f>'[4]TOWER-2A'!$F$182</f>
        <v>10134.847999999993</v>
      </c>
      <c r="E27" s="32">
        <f>'[4]TOWER-2A'!$G$182</f>
        <v>811.1199999999991</v>
      </c>
      <c r="F27" s="32"/>
      <c r="G27" s="32">
        <f>'[4]TOWER-2A'!$J$182</f>
        <v>14684.459239999984</v>
      </c>
      <c r="H27" s="32">
        <f>'[3]TOWER-2A'!L182</f>
        <v>2700.1138238977783</v>
      </c>
      <c r="I27" s="33">
        <f t="shared" si="1"/>
        <v>0.18387560479876283</v>
      </c>
      <c r="K27" s="27" t="s">
        <v>32</v>
      </c>
      <c r="L27" s="32">
        <f>H15</f>
        <v>43220.441295205077</v>
      </c>
      <c r="M27" s="36">
        <f>L27*10.764</f>
        <v>465224.8301015874</v>
      </c>
      <c r="N27" s="38">
        <f>M27/43560</f>
        <v>10.680092518401915</v>
      </c>
    </row>
    <row r="28" spans="1:14">
      <c r="A28" s="106"/>
      <c r="B28" s="27" t="s">
        <v>31</v>
      </c>
      <c r="C28" s="1" t="s">
        <v>0</v>
      </c>
      <c r="D28" s="32">
        <f>'[4]TOWER-2B'!$F$182</f>
        <v>10134.847999999993</v>
      </c>
      <c r="E28" s="32">
        <f>'[4]TOWER-2B'!$G$182</f>
        <v>807.96599999999921</v>
      </c>
      <c r="F28" s="32"/>
      <c r="G28" s="32">
        <f>'[4]TOWER-2B'!$J$182</f>
        <v>14690.088319999992</v>
      </c>
      <c r="H28" s="32">
        <f>'[3]TOWER-2B'!L182</f>
        <v>2701.1488743872392</v>
      </c>
      <c r="I28" s="33">
        <f t="shared" si="1"/>
        <v>0.18387560479876275</v>
      </c>
      <c r="K28" s="27" t="s">
        <v>30</v>
      </c>
      <c r="L28" s="32">
        <f>H22</f>
        <v>14089.910570010616</v>
      </c>
      <c r="M28" s="36">
        <f>L28*10.764</f>
        <v>151663.79737559427</v>
      </c>
      <c r="N28" s="38">
        <f>M28/43560</f>
        <v>3.481721702837334</v>
      </c>
    </row>
    <row r="29" spans="1:14">
      <c r="A29" s="106"/>
      <c r="B29" s="27" t="s">
        <v>29</v>
      </c>
      <c r="C29" s="1" t="s">
        <v>0</v>
      </c>
      <c r="D29" s="32">
        <f>'[4]TOWER-3A'!$F$182</f>
        <v>10266.463999999993</v>
      </c>
      <c r="E29" s="32">
        <f>'[4]TOWER-3A'!$G$182</f>
        <v>805.21199999999851</v>
      </c>
      <c r="F29" s="32"/>
      <c r="G29" s="32">
        <f>'[4]TOWER-3A'!$J$182</f>
        <v>14868.793919999986</v>
      </c>
      <c r="H29" s="32">
        <f>'[3]TOWER-3A'!L182</f>
        <v>2734.0084746681664</v>
      </c>
      <c r="I29" s="33">
        <f t="shared" si="1"/>
        <v>0.18387560479876294</v>
      </c>
      <c r="K29" s="27" t="s">
        <v>28</v>
      </c>
      <c r="L29" s="32">
        <f>H31</f>
        <v>16292.160729475487</v>
      </c>
      <c r="M29" s="36">
        <f>L29*10.764</f>
        <v>175368.81809207413</v>
      </c>
      <c r="N29" s="38">
        <f>M29/43560</f>
        <v>4.0259140976141907</v>
      </c>
    </row>
    <row r="30" spans="1:14">
      <c r="A30" s="106"/>
      <c r="B30" s="27" t="s">
        <v>27</v>
      </c>
      <c r="C30" s="1" t="s">
        <v>0</v>
      </c>
      <c r="D30" s="32">
        <f>'[4]TOWER-3B'!$F$182</f>
        <v>10266.463999999991</v>
      </c>
      <c r="E30" s="32">
        <f>'[4]TOWER-3B'!$G$182</f>
        <v>809.73399999999924</v>
      </c>
      <c r="F30" s="32"/>
      <c r="G30" s="32">
        <f>'[4]TOWER-3B'!$J$182</f>
        <v>14841.055999999991</v>
      </c>
      <c r="H30" s="32">
        <f>'[3]TOWER-3B'!L182</f>
        <v>2728.9081478523058</v>
      </c>
      <c r="I30" s="33">
        <f t="shared" si="1"/>
        <v>0.1838756047987628</v>
      </c>
      <c r="K30" s="27" t="s">
        <v>25</v>
      </c>
      <c r="L30" s="27">
        <v>17338.697405308802</v>
      </c>
      <c r="M30" s="36">
        <f>L30*10.764</f>
        <v>186633.73887074392</v>
      </c>
      <c r="N30" s="38">
        <f>M30/43560</f>
        <v>4.284521094369695</v>
      </c>
    </row>
    <row r="31" spans="1:14">
      <c r="C31" s="1" t="s">
        <v>0</v>
      </c>
      <c r="D31" s="36">
        <f>SUM(D25:D30)</f>
        <v>61203.935999999951</v>
      </c>
      <c r="E31" s="36">
        <f>SUM(E25:E30)</f>
        <v>4858.0399999999945</v>
      </c>
      <c r="F31" s="36">
        <f>SUM(F25:F30)</f>
        <v>78.766000000000005</v>
      </c>
      <c r="G31" s="36">
        <f>SUM(G25:G30)</f>
        <v>88604.253659999915</v>
      </c>
      <c r="H31" s="36">
        <f>SUM(H25:H30)</f>
        <v>16292.160729475487</v>
      </c>
      <c r="I31" s="33">
        <f t="shared" si="1"/>
        <v>0.18387560479876291</v>
      </c>
      <c r="L31" s="36">
        <f>SUM(L27:L30)</f>
        <v>90941.209999999992</v>
      </c>
      <c r="M31" s="36">
        <f>SUM(M27:M30)</f>
        <v>978891.18443999963</v>
      </c>
      <c r="N31" s="36">
        <f>SUM(N27:N30)</f>
        <v>22.472249413223132</v>
      </c>
    </row>
    <row r="32" spans="1:14">
      <c r="C32" s="37" t="s">
        <v>26</v>
      </c>
      <c r="D32" s="36">
        <f>D31*10.764</f>
        <v>658799.16710399941</v>
      </c>
      <c r="E32" s="36">
        <f>E31*10.764</f>
        <v>52291.942559999938</v>
      </c>
      <c r="F32" s="36">
        <f>F31*10.764</f>
        <v>847.83722399999999</v>
      </c>
      <c r="G32" s="36">
        <f>G31*10.764</f>
        <v>953736.18639623898</v>
      </c>
      <c r="H32" s="36">
        <f>H31*10.764</f>
        <v>175368.81809207413</v>
      </c>
    </row>
    <row r="33" spans="1:14">
      <c r="H33" s="35">
        <f>H32/43560</f>
        <v>4.0259140976141907</v>
      </c>
      <c r="L33" s="32"/>
      <c r="M33" s="32"/>
      <c r="N33" s="32"/>
    </row>
    <row r="34" spans="1:14">
      <c r="L34" s="32"/>
      <c r="M34" s="32"/>
      <c r="N34" s="32"/>
    </row>
    <row r="35" spans="1:14">
      <c r="A35" s="1" t="s">
        <v>25</v>
      </c>
      <c r="B35" s="27" t="s">
        <v>24</v>
      </c>
      <c r="G35" s="34">
        <f>1015000/10.764</f>
        <v>94295.800817539959</v>
      </c>
      <c r="H35" s="32">
        <f>L30</f>
        <v>17338.697405308802</v>
      </c>
      <c r="I35" s="33">
        <f>H35/G35</f>
        <v>0.18387560479876247</v>
      </c>
      <c r="L35" s="32"/>
    </row>
    <row r="37" spans="1:14">
      <c r="A37" s="31" t="s">
        <v>23</v>
      </c>
      <c r="B37" s="31"/>
      <c r="C37" s="31"/>
      <c r="D37" s="31"/>
      <c r="E37" s="31"/>
      <c r="F37" s="31"/>
      <c r="G37" s="30">
        <f>G35+G31</f>
        <v>182900.05447753987</v>
      </c>
      <c r="H37" s="30">
        <f>H35+H31</f>
        <v>33630.858134784285</v>
      </c>
      <c r="I37" s="29">
        <f>H37/G37</f>
        <v>0.18387560479876267</v>
      </c>
    </row>
  </sheetData>
  <mergeCells count="5">
    <mergeCell ref="B22:B23"/>
    <mergeCell ref="B1:N1"/>
    <mergeCell ref="A25:A30"/>
    <mergeCell ref="A18:A21"/>
    <mergeCell ref="A4:A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C2:S172"/>
  <sheetViews>
    <sheetView view="pageBreakPreview" zoomScale="80" zoomScaleNormal="80" zoomScaleSheetLayoutView="80" workbookViewId="0">
      <pane ySplit="6" topLeftCell="A7" activePane="bottomLeft" state="frozen"/>
      <selection activeCell="V17" sqref="V17"/>
      <selection pane="bottomLeft" activeCell="C3" sqref="C3:Q3"/>
    </sheetView>
  </sheetViews>
  <sheetFormatPr defaultRowHeight="15.5"/>
  <cols>
    <col min="3" max="3" width="7.1796875" bestFit="1" customWidth="1"/>
    <col min="4" max="4" width="9.1796875" customWidth="1"/>
    <col min="5" max="5" width="10.81640625" customWidth="1"/>
    <col min="6" max="6" width="11" style="5" customWidth="1"/>
    <col min="7" max="7" width="28.54296875" style="5" customWidth="1"/>
    <col min="8" max="8" width="19.453125" style="6" customWidth="1"/>
    <col min="9" max="9" width="18.08984375" customWidth="1"/>
    <col min="10" max="10" width="25.08984375" style="1" customWidth="1"/>
    <col min="11" max="11" width="17.36328125" style="1" customWidth="1"/>
    <col min="12" max="12" width="18.1796875" style="1" customWidth="1"/>
    <col min="13" max="13" width="21.81640625" customWidth="1"/>
    <col min="14" max="14" width="18.1796875" customWidth="1"/>
    <col min="15" max="15" width="18.1796875" style="14" customWidth="1"/>
    <col min="16" max="16" width="16" style="14" customWidth="1"/>
    <col min="17" max="17" width="16.6328125" style="14" customWidth="1"/>
    <col min="19" max="19" width="11.453125" bestFit="1" customWidth="1"/>
    <col min="20" max="21" width="9.1796875" customWidth="1"/>
  </cols>
  <sheetData>
    <row r="2" spans="3:19" ht="34" customHeight="1">
      <c r="C2" s="123" t="s">
        <v>108</v>
      </c>
      <c r="D2" s="123"/>
      <c r="E2" s="123"/>
      <c r="F2" s="123"/>
      <c r="G2" s="123"/>
      <c r="H2" s="123"/>
      <c r="I2" s="123"/>
      <c r="J2" s="123"/>
      <c r="K2" s="123"/>
      <c r="L2" s="123"/>
      <c r="M2" s="124"/>
      <c r="N2" s="124"/>
      <c r="O2" s="124"/>
      <c r="P2" s="124"/>
      <c r="Q2" s="124"/>
    </row>
    <row r="3" spans="3:19" ht="44" customHeight="1">
      <c r="C3" s="123" t="s">
        <v>92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3:19" ht="30" customHeight="1">
      <c r="C4" s="123" t="s">
        <v>11</v>
      </c>
      <c r="D4" s="123" t="s">
        <v>7</v>
      </c>
      <c r="E4" s="123" t="s">
        <v>10</v>
      </c>
      <c r="F4" s="123" t="s">
        <v>8</v>
      </c>
      <c r="G4" s="123" t="s">
        <v>1</v>
      </c>
      <c r="H4" s="123" t="s">
        <v>93</v>
      </c>
      <c r="I4" s="123" t="s">
        <v>94</v>
      </c>
      <c r="J4" s="123" t="s">
        <v>95</v>
      </c>
      <c r="K4" s="123" t="s">
        <v>97</v>
      </c>
      <c r="L4" s="123" t="s">
        <v>96</v>
      </c>
      <c r="M4" s="123" t="s">
        <v>99</v>
      </c>
      <c r="N4" s="123" t="s">
        <v>98</v>
      </c>
      <c r="O4" s="123" t="s">
        <v>100</v>
      </c>
      <c r="P4" s="125" t="s">
        <v>14</v>
      </c>
      <c r="Q4" s="125"/>
    </row>
    <row r="5" spans="3:19" ht="81" customHeight="1"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61" t="s">
        <v>4</v>
      </c>
      <c r="Q5" s="61" t="s">
        <v>5</v>
      </c>
    </row>
    <row r="6" spans="3:19" ht="30" customHeight="1"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60"/>
      <c r="Q6" s="62"/>
    </row>
    <row r="7" spans="3:19" s="14" customFormat="1" ht="19.899999999999999" customHeight="1">
      <c r="C7" s="107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9"/>
    </row>
    <row r="8" spans="3:19" s="64" customFormat="1" ht="32" customHeight="1">
      <c r="C8" s="65">
        <v>1</v>
      </c>
      <c r="D8" s="66">
        <v>6</v>
      </c>
      <c r="E8" s="110" t="s">
        <v>16</v>
      </c>
      <c r="F8" s="66">
        <v>6001</v>
      </c>
      <c r="G8" s="67" t="s">
        <v>17</v>
      </c>
      <c r="H8" s="72">
        <v>67.41</v>
      </c>
      <c r="I8" s="72">
        <v>5.88</v>
      </c>
      <c r="J8" s="68">
        <v>0</v>
      </c>
      <c r="K8" s="68">
        <f>L8-H8-I8</f>
        <v>7.8900000000000103</v>
      </c>
      <c r="L8" s="68">
        <f t="shared" ref="L8:L13" si="0">N8-M8</f>
        <v>81.180000000000007</v>
      </c>
      <c r="M8" s="69">
        <v>26.186</v>
      </c>
      <c r="N8" s="68">
        <v>107.36600000000001</v>
      </c>
      <c r="O8" s="69">
        <v>21.215235229621868</v>
      </c>
      <c r="P8" s="89">
        <v>1</v>
      </c>
      <c r="Q8" s="89"/>
      <c r="S8" s="87"/>
    </row>
    <row r="9" spans="3:19" s="64" customFormat="1" ht="32" customHeight="1">
      <c r="C9" s="65">
        <v>2</v>
      </c>
      <c r="D9" s="66">
        <v>6</v>
      </c>
      <c r="E9" s="111"/>
      <c r="F9" s="66">
        <v>6002</v>
      </c>
      <c r="G9" s="67" t="s">
        <v>17</v>
      </c>
      <c r="H9" s="72">
        <v>67.41</v>
      </c>
      <c r="I9" s="72">
        <v>5.88</v>
      </c>
      <c r="J9" s="68">
        <v>0</v>
      </c>
      <c r="K9" s="68">
        <f t="shared" ref="K9" si="1">L9-H9-I9</f>
        <v>7.8900000000000103</v>
      </c>
      <c r="L9" s="68">
        <f t="shared" si="0"/>
        <v>81.180000000000007</v>
      </c>
      <c r="M9" s="68">
        <v>26.355</v>
      </c>
      <c r="N9" s="68">
        <v>107.53500000000001</v>
      </c>
      <c r="O9" s="69">
        <v>21.248629178859112</v>
      </c>
      <c r="P9" s="89">
        <v>1</v>
      </c>
      <c r="Q9" s="89"/>
    </row>
    <row r="10" spans="3:19" s="64" customFormat="1" ht="32" customHeight="1">
      <c r="C10" s="65">
        <v>3</v>
      </c>
      <c r="D10" s="66">
        <v>6</v>
      </c>
      <c r="E10" s="111"/>
      <c r="F10" s="66">
        <v>6005</v>
      </c>
      <c r="G10" s="67" t="s">
        <v>17</v>
      </c>
      <c r="H10" s="72">
        <v>67.41</v>
      </c>
      <c r="I10" s="72">
        <v>5.88</v>
      </c>
      <c r="J10" s="68">
        <v>0</v>
      </c>
      <c r="K10" s="68">
        <f t="shared" ref="K10" si="2">L10-H10-I10</f>
        <v>7.8900000000000103</v>
      </c>
      <c r="L10" s="68">
        <f t="shared" si="0"/>
        <v>81.180000000000007</v>
      </c>
      <c r="M10" s="68">
        <v>26.355</v>
      </c>
      <c r="N10" s="68">
        <v>107.53500000000001</v>
      </c>
      <c r="O10" s="69">
        <v>21.248629178859112</v>
      </c>
      <c r="P10" s="89">
        <v>0</v>
      </c>
      <c r="Q10" s="89">
        <v>1</v>
      </c>
    </row>
    <row r="11" spans="3:19" s="64" customFormat="1" ht="32" customHeight="1">
      <c r="C11" s="65">
        <v>4</v>
      </c>
      <c r="D11" s="66">
        <v>6</v>
      </c>
      <c r="E11" s="111"/>
      <c r="F11" s="66">
        <v>6006</v>
      </c>
      <c r="G11" s="67" t="s">
        <v>17</v>
      </c>
      <c r="H11" s="72">
        <v>67.41</v>
      </c>
      <c r="I11" s="72">
        <v>5.88</v>
      </c>
      <c r="J11" s="68">
        <v>0</v>
      </c>
      <c r="K11" s="68">
        <f t="shared" ref="K11:K13" si="3">L11-H11-I11</f>
        <v>7.8900000000000103</v>
      </c>
      <c r="L11" s="68">
        <f t="shared" si="0"/>
        <v>81.180000000000007</v>
      </c>
      <c r="M11" s="68">
        <v>26.186</v>
      </c>
      <c r="N11" s="68">
        <v>107.36600000000001</v>
      </c>
      <c r="O11" s="69">
        <v>21.215235229621868</v>
      </c>
      <c r="P11" s="89">
        <v>1</v>
      </c>
      <c r="Q11" s="89"/>
    </row>
    <row r="12" spans="3:19" s="64" customFormat="1" ht="32" customHeight="1">
      <c r="C12" s="65">
        <v>5</v>
      </c>
      <c r="D12" s="66">
        <v>6</v>
      </c>
      <c r="E12" s="111"/>
      <c r="F12" s="66">
        <v>6007</v>
      </c>
      <c r="G12" s="67" t="s">
        <v>18</v>
      </c>
      <c r="H12" s="72">
        <v>94.183999999999997</v>
      </c>
      <c r="I12" s="72">
        <v>8.94</v>
      </c>
      <c r="J12" s="68">
        <v>0</v>
      </c>
      <c r="K12" s="68">
        <f t="shared" si="3"/>
        <v>4.0829999999999824</v>
      </c>
      <c r="L12" s="68">
        <f t="shared" si="0"/>
        <v>107.20699999999998</v>
      </c>
      <c r="M12" s="68">
        <v>31.349</v>
      </c>
      <c r="N12" s="68">
        <v>138.55599999999998</v>
      </c>
      <c r="O12" s="69">
        <v>27.378296038554915</v>
      </c>
      <c r="P12" s="89">
        <v>1</v>
      </c>
      <c r="Q12" s="89"/>
    </row>
    <row r="13" spans="3:19" s="64" customFormat="1" ht="32" customHeight="1">
      <c r="C13" s="65">
        <v>6</v>
      </c>
      <c r="D13" s="66">
        <v>6</v>
      </c>
      <c r="E13" s="112"/>
      <c r="F13" s="66">
        <v>6008</v>
      </c>
      <c r="G13" s="67" t="s">
        <v>18</v>
      </c>
      <c r="H13" s="72">
        <v>94.183999999999997</v>
      </c>
      <c r="I13" s="72">
        <v>8.94</v>
      </c>
      <c r="J13" s="68">
        <v>0</v>
      </c>
      <c r="K13" s="68">
        <f t="shared" si="3"/>
        <v>4.0829999999999824</v>
      </c>
      <c r="L13" s="68">
        <f t="shared" si="0"/>
        <v>107.20699999999998</v>
      </c>
      <c r="M13" s="68">
        <v>31.349</v>
      </c>
      <c r="N13" s="68">
        <v>138.55599999999998</v>
      </c>
      <c r="O13" s="69">
        <v>27.378296038554915</v>
      </c>
      <c r="P13" s="89">
        <v>1</v>
      </c>
      <c r="Q13" s="89"/>
    </row>
    <row r="14" spans="3:19" s="64" customFormat="1" ht="32" customHeight="1">
      <c r="C14" s="65">
        <v>7</v>
      </c>
      <c r="D14" s="66">
        <v>6</v>
      </c>
      <c r="E14" s="113">
        <v>1</v>
      </c>
      <c r="F14" s="66">
        <v>6101</v>
      </c>
      <c r="G14" s="67" t="s">
        <v>19</v>
      </c>
      <c r="H14" s="72">
        <v>67.41</v>
      </c>
      <c r="I14" s="72">
        <v>6.05</v>
      </c>
      <c r="J14" s="68">
        <v>0</v>
      </c>
      <c r="K14" s="68">
        <f>L14-H14-I14</f>
        <v>9.8800000000000061</v>
      </c>
      <c r="L14" s="68">
        <f t="shared" ref="L14:L19" si="4">N14-M14</f>
        <v>83.34</v>
      </c>
      <c r="M14" s="68">
        <v>26.864000000000001</v>
      </c>
      <c r="N14" s="68">
        <v>110.20400000000001</v>
      </c>
      <c r="O14" s="69">
        <v>21.776016460008272</v>
      </c>
      <c r="P14" s="89">
        <v>1</v>
      </c>
      <c r="Q14" s="89"/>
    </row>
    <row r="15" spans="3:19" s="64" customFormat="1" ht="32" customHeight="1">
      <c r="C15" s="65">
        <v>8</v>
      </c>
      <c r="D15" s="66">
        <v>6</v>
      </c>
      <c r="E15" s="114"/>
      <c r="F15" s="66">
        <v>6102</v>
      </c>
      <c r="G15" s="67" t="s">
        <v>19</v>
      </c>
      <c r="H15" s="72">
        <v>67.41</v>
      </c>
      <c r="I15" s="72">
        <v>6.05</v>
      </c>
      <c r="J15" s="68">
        <v>0</v>
      </c>
      <c r="K15" s="68">
        <f t="shared" ref="K15:K19" si="5">L15-H15-I15</f>
        <v>9.8800000000000061</v>
      </c>
      <c r="L15" s="68">
        <f t="shared" si="4"/>
        <v>83.34</v>
      </c>
      <c r="M15" s="68">
        <v>27.033000000000001</v>
      </c>
      <c r="N15" s="68">
        <v>110.373</v>
      </c>
      <c r="O15" s="69">
        <v>21.809410409245519</v>
      </c>
      <c r="P15" s="89">
        <v>1</v>
      </c>
      <c r="Q15" s="89"/>
    </row>
    <row r="16" spans="3:19" s="64" customFormat="1" ht="32" customHeight="1">
      <c r="C16" s="65">
        <v>9</v>
      </c>
      <c r="D16" s="66">
        <v>6</v>
      </c>
      <c r="E16" s="114"/>
      <c r="F16" s="66">
        <v>6105</v>
      </c>
      <c r="G16" s="67" t="s">
        <v>19</v>
      </c>
      <c r="H16" s="72">
        <v>67.41</v>
      </c>
      <c r="I16" s="72">
        <v>6.05</v>
      </c>
      <c r="J16" s="68">
        <v>0</v>
      </c>
      <c r="K16" s="68">
        <f t="shared" si="5"/>
        <v>9.8800000000000061</v>
      </c>
      <c r="L16" s="68">
        <f t="shared" si="4"/>
        <v>83.34</v>
      </c>
      <c r="M16" s="68">
        <v>27.033000000000001</v>
      </c>
      <c r="N16" s="68">
        <v>110.373</v>
      </c>
      <c r="O16" s="69">
        <v>21.809410409245519</v>
      </c>
      <c r="P16" s="89">
        <v>1</v>
      </c>
      <c r="Q16" s="89"/>
    </row>
    <row r="17" spans="3:17" s="64" customFormat="1" ht="32" customHeight="1">
      <c r="C17" s="65">
        <v>10</v>
      </c>
      <c r="D17" s="66">
        <v>6</v>
      </c>
      <c r="E17" s="114"/>
      <c r="F17" s="66">
        <v>6106</v>
      </c>
      <c r="G17" s="67" t="s">
        <v>19</v>
      </c>
      <c r="H17" s="72">
        <v>67.41</v>
      </c>
      <c r="I17" s="72">
        <v>6.05</v>
      </c>
      <c r="J17" s="68">
        <v>0</v>
      </c>
      <c r="K17" s="68">
        <f t="shared" si="5"/>
        <v>9.8800000000000061</v>
      </c>
      <c r="L17" s="68">
        <f t="shared" si="4"/>
        <v>83.34</v>
      </c>
      <c r="M17" s="68">
        <v>26.864000000000001</v>
      </c>
      <c r="N17" s="68">
        <v>110.20400000000001</v>
      </c>
      <c r="O17" s="69">
        <v>21.776016460008272</v>
      </c>
      <c r="P17" s="89">
        <v>1</v>
      </c>
      <c r="Q17" s="89"/>
    </row>
    <row r="18" spans="3:17" s="64" customFormat="1" ht="32" customHeight="1">
      <c r="C18" s="65">
        <v>11</v>
      </c>
      <c r="D18" s="66">
        <v>6</v>
      </c>
      <c r="E18" s="114"/>
      <c r="F18" s="66">
        <v>6107</v>
      </c>
      <c r="G18" s="67" t="s">
        <v>20</v>
      </c>
      <c r="H18" s="72">
        <v>94.183999999999997</v>
      </c>
      <c r="I18" s="72">
        <v>8.94</v>
      </c>
      <c r="J18" s="68">
        <v>0</v>
      </c>
      <c r="K18" s="68">
        <f t="shared" si="5"/>
        <v>6.7390000000000025</v>
      </c>
      <c r="L18" s="68">
        <f t="shared" si="4"/>
        <v>109.863</v>
      </c>
      <c r="M18" s="68">
        <v>32.064</v>
      </c>
      <c r="N18" s="68">
        <v>141.92699999999999</v>
      </c>
      <c r="O18" s="69">
        <v>28.044396647304939</v>
      </c>
      <c r="P18" s="89">
        <v>1</v>
      </c>
      <c r="Q18" s="89"/>
    </row>
    <row r="19" spans="3:17" s="64" customFormat="1" ht="32" customHeight="1">
      <c r="C19" s="65">
        <v>12</v>
      </c>
      <c r="D19" s="66">
        <v>6</v>
      </c>
      <c r="E19" s="115"/>
      <c r="F19" s="66">
        <v>6108</v>
      </c>
      <c r="G19" s="67" t="s">
        <v>20</v>
      </c>
      <c r="H19" s="72">
        <v>94.183999999999997</v>
      </c>
      <c r="I19" s="72">
        <v>8.94</v>
      </c>
      <c r="J19" s="68">
        <v>0</v>
      </c>
      <c r="K19" s="68">
        <f t="shared" si="5"/>
        <v>6.7390000000000025</v>
      </c>
      <c r="L19" s="68">
        <f t="shared" si="4"/>
        <v>109.863</v>
      </c>
      <c r="M19" s="68">
        <v>32.064</v>
      </c>
      <c r="N19" s="68">
        <v>141.92699999999999</v>
      </c>
      <c r="O19" s="69">
        <v>28.044396647304939</v>
      </c>
      <c r="P19" s="89">
        <v>1</v>
      </c>
      <c r="Q19" s="89"/>
    </row>
    <row r="20" spans="3:17" s="64" customFormat="1" ht="32" customHeight="1">
      <c r="C20" s="65">
        <v>13</v>
      </c>
      <c r="D20" s="66">
        <v>6</v>
      </c>
      <c r="E20" s="116">
        <v>2</v>
      </c>
      <c r="F20" s="66">
        <v>6201</v>
      </c>
      <c r="G20" s="67" t="s">
        <v>19</v>
      </c>
      <c r="H20" s="72">
        <v>67.41</v>
      </c>
      <c r="I20" s="72">
        <v>5.88</v>
      </c>
      <c r="J20" s="68">
        <v>0</v>
      </c>
      <c r="K20" s="68">
        <f>L20-H20-I20</f>
        <v>10.050000000000008</v>
      </c>
      <c r="L20" s="68">
        <f t="shared" ref="L20:L27" si="6">N20-M20</f>
        <v>83.34</v>
      </c>
      <c r="M20" s="68">
        <v>26.864000000000001</v>
      </c>
      <c r="N20" s="68">
        <v>110.20400000000001</v>
      </c>
      <c r="O20" s="69">
        <v>21.776016460008272</v>
      </c>
      <c r="P20" s="89">
        <v>1</v>
      </c>
      <c r="Q20" s="89"/>
    </row>
    <row r="21" spans="3:17" s="64" customFormat="1" ht="32" customHeight="1">
      <c r="C21" s="65">
        <v>14</v>
      </c>
      <c r="D21" s="66">
        <v>6</v>
      </c>
      <c r="E21" s="117"/>
      <c r="F21" s="66">
        <v>6202</v>
      </c>
      <c r="G21" s="67" t="s">
        <v>19</v>
      </c>
      <c r="H21" s="72">
        <v>67.41</v>
      </c>
      <c r="I21" s="72">
        <v>5.9</v>
      </c>
      <c r="J21" s="68">
        <v>0</v>
      </c>
      <c r="K21" s="68">
        <f t="shared" ref="K21:K25" si="7">L21-H21-I21</f>
        <v>10.030000000000006</v>
      </c>
      <c r="L21" s="68">
        <f t="shared" si="6"/>
        <v>83.34</v>
      </c>
      <c r="M21" s="68">
        <v>27.033000000000001</v>
      </c>
      <c r="N21" s="68">
        <v>110.373</v>
      </c>
      <c r="O21" s="69">
        <v>21.809410409245519</v>
      </c>
      <c r="P21" s="89">
        <v>0</v>
      </c>
      <c r="Q21" s="89">
        <v>1</v>
      </c>
    </row>
    <row r="22" spans="3:17" s="64" customFormat="1" ht="32" customHeight="1">
      <c r="C22" s="65">
        <v>15</v>
      </c>
      <c r="D22" s="66">
        <v>6</v>
      </c>
      <c r="E22" s="117"/>
      <c r="F22" s="66">
        <v>6203</v>
      </c>
      <c r="G22" s="67" t="s">
        <v>21</v>
      </c>
      <c r="H22" s="72">
        <v>94.183999999999997</v>
      </c>
      <c r="I22" s="72">
        <v>8.94</v>
      </c>
      <c r="J22" s="68">
        <v>0</v>
      </c>
      <c r="K22" s="68">
        <f t="shared" si="7"/>
        <v>14.197000000000001</v>
      </c>
      <c r="L22" s="68">
        <f t="shared" si="6"/>
        <v>117.321</v>
      </c>
      <c r="M22" s="68">
        <v>33.851999999999997</v>
      </c>
      <c r="N22" s="68">
        <v>151.173</v>
      </c>
      <c r="O22" s="69">
        <v>29.871381586047971</v>
      </c>
      <c r="P22" s="89">
        <v>1</v>
      </c>
      <c r="Q22" s="89"/>
    </row>
    <row r="23" spans="3:17" s="64" customFormat="1" ht="32" customHeight="1">
      <c r="C23" s="65">
        <v>16</v>
      </c>
      <c r="D23" s="66">
        <v>6</v>
      </c>
      <c r="E23" s="117"/>
      <c r="F23" s="66">
        <v>6204</v>
      </c>
      <c r="G23" s="67" t="s">
        <v>21</v>
      </c>
      <c r="H23" s="72">
        <v>94.183999999999997</v>
      </c>
      <c r="I23" s="72">
        <v>8.94</v>
      </c>
      <c r="J23" s="68">
        <v>0</v>
      </c>
      <c r="K23" s="68">
        <f t="shared" si="7"/>
        <v>14.197000000000001</v>
      </c>
      <c r="L23" s="68">
        <f t="shared" si="6"/>
        <v>117.321</v>
      </c>
      <c r="M23" s="68">
        <v>33.851999999999997</v>
      </c>
      <c r="N23" s="68">
        <v>151.173</v>
      </c>
      <c r="O23" s="69">
        <v>29.871381586047971</v>
      </c>
      <c r="P23" s="89">
        <v>1</v>
      </c>
      <c r="Q23" s="89"/>
    </row>
    <row r="24" spans="3:17" s="64" customFormat="1" ht="32" customHeight="1">
      <c r="C24" s="65">
        <v>17</v>
      </c>
      <c r="D24" s="66">
        <v>6</v>
      </c>
      <c r="E24" s="117"/>
      <c r="F24" s="66">
        <v>6205</v>
      </c>
      <c r="G24" s="67" t="s">
        <v>19</v>
      </c>
      <c r="H24" s="72">
        <v>67.41</v>
      </c>
      <c r="I24" s="72">
        <v>5.88</v>
      </c>
      <c r="J24" s="68">
        <v>0</v>
      </c>
      <c r="K24" s="68">
        <f t="shared" si="7"/>
        <v>10.050000000000008</v>
      </c>
      <c r="L24" s="68">
        <f t="shared" si="6"/>
        <v>83.34</v>
      </c>
      <c r="M24" s="68">
        <v>27.033000000000001</v>
      </c>
      <c r="N24" s="68">
        <v>110.373</v>
      </c>
      <c r="O24" s="69">
        <v>21.809410409245519</v>
      </c>
      <c r="P24" s="89">
        <v>1</v>
      </c>
      <c r="Q24" s="89"/>
    </row>
    <row r="25" spans="3:17" s="64" customFormat="1" ht="32" customHeight="1">
      <c r="C25" s="65">
        <v>18</v>
      </c>
      <c r="D25" s="66">
        <v>6</v>
      </c>
      <c r="E25" s="117"/>
      <c r="F25" s="66">
        <v>6206</v>
      </c>
      <c r="G25" s="67" t="s">
        <v>19</v>
      </c>
      <c r="H25" s="72">
        <v>67.41</v>
      </c>
      <c r="I25" s="72">
        <v>5.9</v>
      </c>
      <c r="J25" s="68">
        <v>0</v>
      </c>
      <c r="K25" s="68">
        <f t="shared" si="7"/>
        <v>10.030000000000006</v>
      </c>
      <c r="L25" s="68">
        <f t="shared" si="6"/>
        <v>83.34</v>
      </c>
      <c r="M25" s="68">
        <v>26.864000000000001</v>
      </c>
      <c r="N25" s="68">
        <v>110.20400000000001</v>
      </c>
      <c r="O25" s="69">
        <v>21.776016460008272</v>
      </c>
      <c r="P25" s="89">
        <v>1</v>
      </c>
      <c r="Q25" s="89"/>
    </row>
    <row r="26" spans="3:17" s="64" customFormat="1" ht="32" customHeight="1">
      <c r="C26" s="65">
        <v>19</v>
      </c>
      <c r="D26" s="66">
        <v>6</v>
      </c>
      <c r="E26" s="117"/>
      <c r="F26" s="66">
        <v>6207</v>
      </c>
      <c r="G26" s="67" t="s">
        <v>20</v>
      </c>
      <c r="H26" s="72">
        <v>94.183999999999997</v>
      </c>
      <c r="I26" s="72">
        <v>8.94</v>
      </c>
      <c r="J26" s="68">
        <v>0</v>
      </c>
      <c r="K26" s="68">
        <f t="shared" ref="K26" si="8">L26-H26-I26</f>
        <v>6.7390000000000025</v>
      </c>
      <c r="L26" s="68">
        <f t="shared" si="6"/>
        <v>109.863</v>
      </c>
      <c r="M26" s="68">
        <v>32.064</v>
      </c>
      <c r="N26" s="68">
        <v>141.92699999999999</v>
      </c>
      <c r="O26" s="69">
        <v>28.044396647304939</v>
      </c>
      <c r="P26" s="89">
        <v>1</v>
      </c>
      <c r="Q26" s="89"/>
    </row>
    <row r="27" spans="3:17" s="64" customFormat="1" ht="32" customHeight="1">
      <c r="C27" s="65">
        <v>20</v>
      </c>
      <c r="D27" s="66">
        <v>6</v>
      </c>
      <c r="E27" s="118"/>
      <c r="F27" s="66">
        <v>6208</v>
      </c>
      <c r="G27" s="67" t="s">
        <v>20</v>
      </c>
      <c r="H27" s="72">
        <v>94.183999999999997</v>
      </c>
      <c r="I27" s="72">
        <v>8.94</v>
      </c>
      <c r="J27" s="68">
        <v>0</v>
      </c>
      <c r="K27" s="68">
        <f t="shared" ref="K27" si="9">L27-H27-I27</f>
        <v>6.7390000000000025</v>
      </c>
      <c r="L27" s="68">
        <f t="shared" si="6"/>
        <v>109.863</v>
      </c>
      <c r="M27" s="68">
        <v>32.064</v>
      </c>
      <c r="N27" s="68">
        <v>141.92699999999999</v>
      </c>
      <c r="O27" s="69">
        <v>28.044396647304939</v>
      </c>
      <c r="P27" s="89">
        <v>1</v>
      </c>
      <c r="Q27" s="89"/>
    </row>
    <row r="28" spans="3:17" s="64" customFormat="1" ht="32" customHeight="1">
      <c r="C28" s="65">
        <v>21</v>
      </c>
      <c r="D28" s="66">
        <v>6</v>
      </c>
      <c r="E28" s="116">
        <v>3</v>
      </c>
      <c r="F28" s="66">
        <v>6301</v>
      </c>
      <c r="G28" s="67" t="s">
        <v>22</v>
      </c>
      <c r="H28" s="72">
        <v>67.41</v>
      </c>
      <c r="I28" s="72">
        <v>5.88</v>
      </c>
      <c r="J28" s="73"/>
      <c r="K28" s="68">
        <f t="shared" ref="K28:K35" si="10">L28-H28-I28</f>
        <v>11.490000000000006</v>
      </c>
      <c r="L28" s="68">
        <f t="shared" ref="L28:L35" si="11">N28-M28</f>
        <v>84.78</v>
      </c>
      <c r="M28" s="68">
        <v>27.317</v>
      </c>
      <c r="N28" s="68">
        <v>112.09700000000001</v>
      </c>
      <c r="O28" s="69">
        <v>22.150068210931973</v>
      </c>
      <c r="P28" s="89">
        <v>1</v>
      </c>
      <c r="Q28" s="89"/>
    </row>
    <row r="29" spans="3:17" s="64" customFormat="1" ht="32" customHeight="1">
      <c r="C29" s="65">
        <v>22</v>
      </c>
      <c r="D29" s="66">
        <v>6</v>
      </c>
      <c r="E29" s="117"/>
      <c r="F29" s="66">
        <v>6302</v>
      </c>
      <c r="G29" s="67" t="s">
        <v>22</v>
      </c>
      <c r="H29" s="72">
        <v>67.41</v>
      </c>
      <c r="I29" s="72">
        <v>5.9</v>
      </c>
      <c r="J29" s="73"/>
      <c r="K29" s="68">
        <f t="shared" si="10"/>
        <v>11.470000000000004</v>
      </c>
      <c r="L29" s="68">
        <f t="shared" si="11"/>
        <v>84.78</v>
      </c>
      <c r="M29" s="68">
        <v>27.486000000000001</v>
      </c>
      <c r="N29" s="68">
        <v>112.26600000000001</v>
      </c>
      <c r="O29" s="69">
        <v>22.183462160169221</v>
      </c>
      <c r="P29" s="89">
        <v>1</v>
      </c>
      <c r="Q29" s="89"/>
    </row>
    <row r="30" spans="3:17" s="64" customFormat="1" ht="32" customHeight="1">
      <c r="C30" s="65">
        <v>23</v>
      </c>
      <c r="D30" s="66">
        <v>6</v>
      </c>
      <c r="E30" s="117"/>
      <c r="F30" s="66">
        <v>6303</v>
      </c>
      <c r="G30" s="67" t="s">
        <v>20</v>
      </c>
      <c r="H30" s="72">
        <v>94.183999999999997</v>
      </c>
      <c r="I30" s="72">
        <v>8.94</v>
      </c>
      <c r="J30" s="68"/>
      <c r="K30" s="68">
        <f t="shared" si="10"/>
        <v>6.7390000000000025</v>
      </c>
      <c r="L30" s="68">
        <f t="shared" si="11"/>
        <v>109.863</v>
      </c>
      <c r="M30" s="68">
        <v>32.232999999999997</v>
      </c>
      <c r="N30" s="68">
        <v>142.096</v>
      </c>
      <c r="O30" s="69">
        <v>28.07779059654219</v>
      </c>
      <c r="P30" s="89">
        <v>1</v>
      </c>
      <c r="Q30" s="89"/>
    </row>
    <row r="31" spans="3:17" s="64" customFormat="1" ht="32" customHeight="1">
      <c r="C31" s="65">
        <v>24</v>
      </c>
      <c r="D31" s="66">
        <v>6</v>
      </c>
      <c r="E31" s="117"/>
      <c r="F31" s="66">
        <v>6304</v>
      </c>
      <c r="G31" s="67" t="s">
        <v>20</v>
      </c>
      <c r="H31" s="72">
        <v>94.183999999999997</v>
      </c>
      <c r="I31" s="72">
        <v>8.94</v>
      </c>
      <c r="J31" s="68"/>
      <c r="K31" s="68">
        <f t="shared" si="10"/>
        <v>6.7390000000000025</v>
      </c>
      <c r="L31" s="68">
        <f t="shared" si="11"/>
        <v>109.863</v>
      </c>
      <c r="M31" s="68">
        <v>32.232999999999997</v>
      </c>
      <c r="N31" s="68">
        <v>142.096</v>
      </c>
      <c r="O31" s="69">
        <v>28.07779059654219</v>
      </c>
      <c r="P31" s="89">
        <v>1</v>
      </c>
      <c r="Q31" s="89"/>
    </row>
    <row r="32" spans="3:17" s="64" customFormat="1" ht="32" customHeight="1">
      <c r="C32" s="65">
        <v>25</v>
      </c>
      <c r="D32" s="66">
        <v>6</v>
      </c>
      <c r="E32" s="117"/>
      <c r="F32" s="66">
        <v>6305</v>
      </c>
      <c r="G32" s="67" t="s">
        <v>22</v>
      </c>
      <c r="H32" s="72">
        <v>67.41</v>
      </c>
      <c r="I32" s="72">
        <v>5.88</v>
      </c>
      <c r="J32" s="73"/>
      <c r="K32" s="68">
        <f t="shared" si="10"/>
        <v>11.490000000000006</v>
      </c>
      <c r="L32" s="68">
        <f t="shared" si="11"/>
        <v>84.78</v>
      </c>
      <c r="M32" s="68">
        <v>27.486000000000001</v>
      </c>
      <c r="N32" s="68">
        <v>112.26600000000001</v>
      </c>
      <c r="O32" s="69">
        <v>22.183462160169221</v>
      </c>
      <c r="P32" s="89">
        <v>1</v>
      </c>
      <c r="Q32" s="89"/>
    </row>
    <row r="33" spans="3:17" s="64" customFormat="1" ht="32" customHeight="1">
      <c r="C33" s="65">
        <v>26</v>
      </c>
      <c r="D33" s="66">
        <v>6</v>
      </c>
      <c r="E33" s="117"/>
      <c r="F33" s="66">
        <v>6306</v>
      </c>
      <c r="G33" s="67" t="s">
        <v>22</v>
      </c>
      <c r="H33" s="72">
        <v>67.41</v>
      </c>
      <c r="I33" s="72">
        <v>5.9</v>
      </c>
      <c r="J33" s="73"/>
      <c r="K33" s="68">
        <f t="shared" si="10"/>
        <v>11.470000000000004</v>
      </c>
      <c r="L33" s="68">
        <f t="shared" si="11"/>
        <v>84.78</v>
      </c>
      <c r="M33" s="68">
        <v>27.317</v>
      </c>
      <c r="N33" s="68">
        <v>112.09700000000001</v>
      </c>
      <c r="O33" s="69">
        <v>22.150068210931973</v>
      </c>
      <c r="P33" s="89">
        <v>0</v>
      </c>
      <c r="Q33" s="89">
        <v>1</v>
      </c>
    </row>
    <row r="34" spans="3:17" s="64" customFormat="1" ht="32" customHeight="1">
      <c r="C34" s="65">
        <v>27</v>
      </c>
      <c r="D34" s="66">
        <v>6</v>
      </c>
      <c r="E34" s="117"/>
      <c r="F34" s="66">
        <v>6307</v>
      </c>
      <c r="G34" s="67" t="s">
        <v>20</v>
      </c>
      <c r="H34" s="72">
        <v>94.183999999999997</v>
      </c>
      <c r="I34" s="72">
        <v>8.94</v>
      </c>
      <c r="J34" s="68">
        <v>0</v>
      </c>
      <c r="K34" s="68">
        <f t="shared" si="10"/>
        <v>6.7390000000000025</v>
      </c>
      <c r="L34" s="68">
        <f t="shared" si="11"/>
        <v>109.863</v>
      </c>
      <c r="M34" s="68">
        <v>32.064</v>
      </c>
      <c r="N34" s="68">
        <v>141.92699999999999</v>
      </c>
      <c r="O34" s="69">
        <v>28.044396647304939</v>
      </c>
      <c r="P34" s="89">
        <v>1</v>
      </c>
      <c r="Q34" s="89"/>
    </row>
    <row r="35" spans="3:17" s="64" customFormat="1" ht="32" customHeight="1">
      <c r="C35" s="65">
        <v>28</v>
      </c>
      <c r="D35" s="66">
        <v>6</v>
      </c>
      <c r="E35" s="118"/>
      <c r="F35" s="66">
        <v>6308</v>
      </c>
      <c r="G35" s="67" t="s">
        <v>20</v>
      </c>
      <c r="H35" s="72">
        <v>94.183999999999997</v>
      </c>
      <c r="I35" s="72">
        <v>8.94</v>
      </c>
      <c r="J35" s="68">
        <v>0</v>
      </c>
      <c r="K35" s="68">
        <f t="shared" si="10"/>
        <v>6.7390000000000025</v>
      </c>
      <c r="L35" s="68">
        <f t="shared" si="11"/>
        <v>109.863</v>
      </c>
      <c r="M35" s="68">
        <v>32.064</v>
      </c>
      <c r="N35" s="68">
        <v>141.92699999999999</v>
      </c>
      <c r="O35" s="69">
        <v>28.044396647304939</v>
      </c>
      <c r="P35" s="89">
        <v>1</v>
      </c>
      <c r="Q35" s="89"/>
    </row>
    <row r="36" spans="3:17" s="70" customFormat="1" ht="32" customHeight="1">
      <c r="C36" s="65">
        <v>29</v>
      </c>
      <c r="D36" s="66">
        <v>6</v>
      </c>
      <c r="E36" s="116">
        <v>4</v>
      </c>
      <c r="F36" s="66">
        <v>6401</v>
      </c>
      <c r="G36" s="67" t="s">
        <v>19</v>
      </c>
      <c r="H36" s="72">
        <v>67.41</v>
      </c>
      <c r="I36" s="72">
        <v>5.88</v>
      </c>
      <c r="J36" s="68">
        <v>0</v>
      </c>
      <c r="K36" s="68">
        <f>L36-H36-I36</f>
        <v>10.050000000000008</v>
      </c>
      <c r="L36" s="68">
        <f t="shared" ref="L36:L43" si="12">N36-M36</f>
        <v>83.34</v>
      </c>
      <c r="M36" s="68">
        <v>26.864000000000001</v>
      </c>
      <c r="N36" s="68">
        <v>110.20400000000001</v>
      </c>
      <c r="O36" s="69">
        <v>21.776016460008272</v>
      </c>
      <c r="P36" s="89">
        <v>1</v>
      </c>
      <c r="Q36" s="89"/>
    </row>
    <row r="37" spans="3:17" s="70" customFormat="1" ht="32" customHeight="1">
      <c r="C37" s="65">
        <v>30</v>
      </c>
      <c r="D37" s="66">
        <v>6</v>
      </c>
      <c r="E37" s="117"/>
      <c r="F37" s="66">
        <v>6402</v>
      </c>
      <c r="G37" s="67" t="s">
        <v>19</v>
      </c>
      <c r="H37" s="72">
        <v>67.41</v>
      </c>
      <c r="I37" s="72">
        <v>5.9</v>
      </c>
      <c r="J37" s="68">
        <v>0</v>
      </c>
      <c r="K37" s="68">
        <f t="shared" ref="K37:K43" si="13">L37-H37-I37</f>
        <v>10.030000000000006</v>
      </c>
      <c r="L37" s="68">
        <f t="shared" si="12"/>
        <v>83.34</v>
      </c>
      <c r="M37" s="68">
        <v>27.033000000000001</v>
      </c>
      <c r="N37" s="68">
        <v>110.373</v>
      </c>
      <c r="O37" s="69">
        <v>21.809410409245519</v>
      </c>
      <c r="P37" s="89">
        <v>1</v>
      </c>
      <c r="Q37" s="89"/>
    </row>
    <row r="38" spans="3:17" s="70" customFormat="1" ht="32" customHeight="1">
      <c r="C38" s="65">
        <v>31</v>
      </c>
      <c r="D38" s="66">
        <v>6</v>
      </c>
      <c r="E38" s="117"/>
      <c r="F38" s="66">
        <v>6403</v>
      </c>
      <c r="G38" s="67" t="s">
        <v>20</v>
      </c>
      <c r="H38" s="72">
        <v>94.183999999999997</v>
      </c>
      <c r="I38" s="72">
        <v>8.94</v>
      </c>
      <c r="J38" s="68">
        <v>0</v>
      </c>
      <c r="K38" s="68">
        <f t="shared" si="13"/>
        <v>6.7390000000000025</v>
      </c>
      <c r="L38" s="68">
        <f t="shared" si="12"/>
        <v>109.863</v>
      </c>
      <c r="M38" s="68">
        <v>32.232999999999997</v>
      </c>
      <c r="N38" s="68">
        <v>142.096</v>
      </c>
      <c r="O38" s="69">
        <v>28.07779059654219</v>
      </c>
      <c r="P38" s="89">
        <v>1</v>
      </c>
      <c r="Q38" s="89"/>
    </row>
    <row r="39" spans="3:17" s="70" customFormat="1" ht="32" customHeight="1">
      <c r="C39" s="65">
        <v>32</v>
      </c>
      <c r="D39" s="66">
        <v>6</v>
      </c>
      <c r="E39" s="117"/>
      <c r="F39" s="66">
        <v>6404</v>
      </c>
      <c r="G39" s="67" t="s">
        <v>20</v>
      </c>
      <c r="H39" s="72">
        <v>94.183999999999997</v>
      </c>
      <c r="I39" s="72">
        <v>8.94</v>
      </c>
      <c r="J39" s="68">
        <v>0</v>
      </c>
      <c r="K39" s="68">
        <f t="shared" si="13"/>
        <v>6.7390000000000025</v>
      </c>
      <c r="L39" s="68">
        <f t="shared" si="12"/>
        <v>109.863</v>
      </c>
      <c r="M39" s="68">
        <v>32.232999999999997</v>
      </c>
      <c r="N39" s="68">
        <v>142.096</v>
      </c>
      <c r="O39" s="69">
        <v>28.07779059654219</v>
      </c>
      <c r="P39" s="89">
        <v>1</v>
      </c>
      <c r="Q39" s="89"/>
    </row>
    <row r="40" spans="3:17" s="70" customFormat="1" ht="32" customHeight="1">
      <c r="C40" s="65">
        <v>33</v>
      </c>
      <c r="D40" s="66">
        <v>6</v>
      </c>
      <c r="E40" s="117"/>
      <c r="F40" s="66">
        <v>6405</v>
      </c>
      <c r="G40" s="67" t="s">
        <v>19</v>
      </c>
      <c r="H40" s="72">
        <v>67.41</v>
      </c>
      <c r="I40" s="72">
        <v>5.88</v>
      </c>
      <c r="J40" s="68">
        <v>0</v>
      </c>
      <c r="K40" s="68">
        <f t="shared" si="13"/>
        <v>10.050000000000008</v>
      </c>
      <c r="L40" s="68">
        <f t="shared" si="12"/>
        <v>83.34</v>
      </c>
      <c r="M40" s="68">
        <v>27.033000000000001</v>
      </c>
      <c r="N40" s="68">
        <v>110.373</v>
      </c>
      <c r="O40" s="69">
        <v>21.809410409245519</v>
      </c>
      <c r="P40" s="89">
        <v>1</v>
      </c>
      <c r="Q40" s="89"/>
    </row>
    <row r="41" spans="3:17" s="70" customFormat="1" ht="32" customHeight="1">
      <c r="C41" s="65">
        <v>34</v>
      </c>
      <c r="D41" s="66">
        <v>6</v>
      </c>
      <c r="E41" s="117"/>
      <c r="F41" s="66">
        <v>6406</v>
      </c>
      <c r="G41" s="67" t="s">
        <v>19</v>
      </c>
      <c r="H41" s="72">
        <v>67.41</v>
      </c>
      <c r="I41" s="72">
        <v>5.9</v>
      </c>
      <c r="J41" s="68">
        <v>0</v>
      </c>
      <c r="K41" s="68">
        <f t="shared" si="13"/>
        <v>10.030000000000006</v>
      </c>
      <c r="L41" s="68">
        <f t="shared" si="12"/>
        <v>83.34</v>
      </c>
      <c r="M41" s="68">
        <v>26.864000000000001</v>
      </c>
      <c r="N41" s="68">
        <v>110.20400000000001</v>
      </c>
      <c r="O41" s="69">
        <v>21.776016460008272</v>
      </c>
      <c r="P41" s="89">
        <v>1</v>
      </c>
      <c r="Q41" s="89"/>
    </row>
    <row r="42" spans="3:17" s="70" customFormat="1" ht="32" customHeight="1">
      <c r="C42" s="65">
        <v>35</v>
      </c>
      <c r="D42" s="66">
        <v>6</v>
      </c>
      <c r="E42" s="117"/>
      <c r="F42" s="66">
        <v>6407</v>
      </c>
      <c r="G42" s="67" t="s">
        <v>20</v>
      </c>
      <c r="H42" s="72">
        <v>94.183999999999997</v>
      </c>
      <c r="I42" s="72">
        <v>8.94</v>
      </c>
      <c r="J42" s="68">
        <v>0</v>
      </c>
      <c r="K42" s="68">
        <f t="shared" si="13"/>
        <v>6.7390000000000025</v>
      </c>
      <c r="L42" s="68">
        <f t="shared" si="12"/>
        <v>109.863</v>
      </c>
      <c r="M42" s="68">
        <v>32.064</v>
      </c>
      <c r="N42" s="68">
        <v>141.92699999999999</v>
      </c>
      <c r="O42" s="69">
        <v>28.044396647304939</v>
      </c>
      <c r="P42" s="89">
        <v>1</v>
      </c>
      <c r="Q42" s="89"/>
    </row>
    <row r="43" spans="3:17" s="70" customFormat="1" ht="32" customHeight="1">
      <c r="C43" s="65">
        <v>36</v>
      </c>
      <c r="D43" s="66">
        <v>6</v>
      </c>
      <c r="E43" s="118"/>
      <c r="F43" s="66">
        <v>6408</v>
      </c>
      <c r="G43" s="67" t="s">
        <v>20</v>
      </c>
      <c r="H43" s="72">
        <v>94.183999999999997</v>
      </c>
      <c r="I43" s="72">
        <v>8.94</v>
      </c>
      <c r="J43" s="68">
        <v>0</v>
      </c>
      <c r="K43" s="68">
        <f t="shared" si="13"/>
        <v>6.7390000000000025</v>
      </c>
      <c r="L43" s="68">
        <f t="shared" si="12"/>
        <v>109.863</v>
      </c>
      <c r="M43" s="68">
        <v>32.064</v>
      </c>
      <c r="N43" s="68">
        <v>141.92699999999999</v>
      </c>
      <c r="O43" s="69">
        <v>28.044396647304939</v>
      </c>
      <c r="P43" s="89">
        <v>1</v>
      </c>
      <c r="Q43" s="89"/>
    </row>
    <row r="44" spans="3:17" s="70" customFormat="1" ht="32" customHeight="1">
      <c r="C44" s="65">
        <v>37</v>
      </c>
      <c r="D44" s="66">
        <v>6</v>
      </c>
      <c r="E44" s="116">
        <v>5</v>
      </c>
      <c r="F44" s="66">
        <v>6501</v>
      </c>
      <c r="G44" s="67" t="s">
        <v>19</v>
      </c>
      <c r="H44" s="72">
        <v>67.41</v>
      </c>
      <c r="I44" s="72">
        <v>5.88</v>
      </c>
      <c r="J44" s="68">
        <v>0</v>
      </c>
      <c r="K44" s="68">
        <f>L44-H44-I44</f>
        <v>10.050000000000008</v>
      </c>
      <c r="L44" s="68">
        <f t="shared" ref="L44:L51" si="14">N44-M44</f>
        <v>83.34</v>
      </c>
      <c r="M44" s="68">
        <v>26.864000000000001</v>
      </c>
      <c r="N44" s="68">
        <v>110.20400000000001</v>
      </c>
      <c r="O44" s="69">
        <v>21.776016460008272</v>
      </c>
      <c r="P44" s="89">
        <v>1</v>
      </c>
      <c r="Q44" s="89"/>
    </row>
    <row r="45" spans="3:17" s="70" customFormat="1" ht="32" customHeight="1">
      <c r="C45" s="65">
        <v>38</v>
      </c>
      <c r="D45" s="66">
        <v>6</v>
      </c>
      <c r="E45" s="117"/>
      <c r="F45" s="66">
        <v>6502</v>
      </c>
      <c r="G45" s="67" t="s">
        <v>19</v>
      </c>
      <c r="H45" s="72">
        <v>67.41</v>
      </c>
      <c r="I45" s="72">
        <v>5.9</v>
      </c>
      <c r="J45" s="68">
        <v>0</v>
      </c>
      <c r="K45" s="68">
        <f t="shared" ref="K45:K51" si="15">L45-H45-I45</f>
        <v>10.030000000000006</v>
      </c>
      <c r="L45" s="68">
        <f t="shared" si="14"/>
        <v>83.34</v>
      </c>
      <c r="M45" s="68">
        <v>27.033000000000001</v>
      </c>
      <c r="N45" s="68">
        <v>110.373</v>
      </c>
      <c r="O45" s="69">
        <v>21.809410409245519</v>
      </c>
      <c r="P45" s="89">
        <v>1</v>
      </c>
      <c r="Q45" s="89"/>
    </row>
    <row r="46" spans="3:17" s="70" customFormat="1" ht="32" customHeight="1">
      <c r="C46" s="65">
        <v>39</v>
      </c>
      <c r="D46" s="66">
        <v>6</v>
      </c>
      <c r="E46" s="117"/>
      <c r="F46" s="66">
        <v>6503</v>
      </c>
      <c r="G46" s="67" t="s">
        <v>20</v>
      </c>
      <c r="H46" s="72">
        <v>94.183999999999997</v>
      </c>
      <c r="I46" s="72">
        <v>8.94</v>
      </c>
      <c r="J46" s="68">
        <v>0</v>
      </c>
      <c r="K46" s="68">
        <f t="shared" si="15"/>
        <v>6.7390000000000025</v>
      </c>
      <c r="L46" s="68">
        <f t="shared" si="14"/>
        <v>109.863</v>
      </c>
      <c r="M46" s="68">
        <v>32.232999999999997</v>
      </c>
      <c r="N46" s="68">
        <v>142.096</v>
      </c>
      <c r="O46" s="69">
        <v>28.07779059654219</v>
      </c>
      <c r="P46" s="89">
        <v>1</v>
      </c>
      <c r="Q46" s="89"/>
    </row>
    <row r="47" spans="3:17" s="70" customFormat="1" ht="32" customHeight="1">
      <c r="C47" s="65">
        <v>40</v>
      </c>
      <c r="D47" s="66">
        <v>6</v>
      </c>
      <c r="E47" s="117"/>
      <c r="F47" s="66">
        <v>6504</v>
      </c>
      <c r="G47" s="67" t="s">
        <v>20</v>
      </c>
      <c r="H47" s="72">
        <v>94.183999999999997</v>
      </c>
      <c r="I47" s="72">
        <v>8.94</v>
      </c>
      <c r="J47" s="68">
        <v>0</v>
      </c>
      <c r="K47" s="68">
        <f t="shared" si="15"/>
        <v>6.7390000000000025</v>
      </c>
      <c r="L47" s="68">
        <f t="shared" si="14"/>
        <v>109.863</v>
      </c>
      <c r="M47" s="68">
        <v>32.232999999999997</v>
      </c>
      <c r="N47" s="68">
        <v>142.096</v>
      </c>
      <c r="O47" s="69">
        <v>28.07779059654219</v>
      </c>
      <c r="P47" s="89">
        <v>1</v>
      </c>
      <c r="Q47" s="89"/>
    </row>
    <row r="48" spans="3:17" s="70" customFormat="1" ht="32" customHeight="1">
      <c r="C48" s="65">
        <v>41</v>
      </c>
      <c r="D48" s="66">
        <v>6</v>
      </c>
      <c r="E48" s="117"/>
      <c r="F48" s="66">
        <v>6505</v>
      </c>
      <c r="G48" s="67" t="s">
        <v>19</v>
      </c>
      <c r="H48" s="72">
        <v>67.41</v>
      </c>
      <c r="I48" s="72">
        <v>5.88</v>
      </c>
      <c r="J48" s="68">
        <v>0</v>
      </c>
      <c r="K48" s="68">
        <f t="shared" si="15"/>
        <v>10.050000000000008</v>
      </c>
      <c r="L48" s="68">
        <f t="shared" si="14"/>
        <v>83.34</v>
      </c>
      <c r="M48" s="68">
        <v>27.033000000000001</v>
      </c>
      <c r="N48" s="68">
        <v>110.373</v>
      </c>
      <c r="O48" s="69">
        <v>21.809410409245519</v>
      </c>
      <c r="P48" s="89">
        <v>1</v>
      </c>
      <c r="Q48" s="89"/>
    </row>
    <row r="49" spans="3:17" s="70" customFormat="1" ht="32" customHeight="1">
      <c r="C49" s="65">
        <v>42</v>
      </c>
      <c r="D49" s="66">
        <v>6</v>
      </c>
      <c r="E49" s="117"/>
      <c r="F49" s="66">
        <v>6506</v>
      </c>
      <c r="G49" s="67" t="s">
        <v>19</v>
      </c>
      <c r="H49" s="72">
        <v>67.41</v>
      </c>
      <c r="I49" s="72">
        <v>5.9</v>
      </c>
      <c r="J49" s="68">
        <v>0</v>
      </c>
      <c r="K49" s="68">
        <f t="shared" si="15"/>
        <v>10.030000000000006</v>
      </c>
      <c r="L49" s="68">
        <f t="shared" si="14"/>
        <v>83.34</v>
      </c>
      <c r="M49" s="68">
        <v>26.864000000000001</v>
      </c>
      <c r="N49" s="68">
        <v>110.20400000000001</v>
      </c>
      <c r="O49" s="69">
        <v>21.776016460008272</v>
      </c>
      <c r="P49" s="89">
        <v>1</v>
      </c>
      <c r="Q49" s="89"/>
    </row>
    <row r="50" spans="3:17" s="70" customFormat="1" ht="32" customHeight="1">
      <c r="C50" s="65">
        <v>43</v>
      </c>
      <c r="D50" s="66">
        <v>6</v>
      </c>
      <c r="E50" s="117"/>
      <c r="F50" s="66">
        <v>6507</v>
      </c>
      <c r="G50" s="67" t="s">
        <v>20</v>
      </c>
      <c r="H50" s="72">
        <v>94.183999999999997</v>
      </c>
      <c r="I50" s="72">
        <v>8.94</v>
      </c>
      <c r="J50" s="68">
        <v>0</v>
      </c>
      <c r="K50" s="68">
        <f t="shared" si="15"/>
        <v>6.7390000000000025</v>
      </c>
      <c r="L50" s="68">
        <f t="shared" si="14"/>
        <v>109.863</v>
      </c>
      <c r="M50" s="68">
        <v>32.064</v>
      </c>
      <c r="N50" s="68">
        <v>141.92699999999999</v>
      </c>
      <c r="O50" s="69">
        <v>28.044396647304939</v>
      </c>
      <c r="P50" s="89">
        <v>1</v>
      </c>
      <c r="Q50" s="89"/>
    </row>
    <row r="51" spans="3:17" s="70" customFormat="1" ht="32" customHeight="1">
      <c r="C51" s="65">
        <v>44</v>
      </c>
      <c r="D51" s="66">
        <v>6</v>
      </c>
      <c r="E51" s="118"/>
      <c r="F51" s="66">
        <v>6508</v>
      </c>
      <c r="G51" s="67" t="s">
        <v>20</v>
      </c>
      <c r="H51" s="72">
        <v>94.183999999999997</v>
      </c>
      <c r="I51" s="72">
        <v>8.94</v>
      </c>
      <c r="J51" s="68">
        <v>0</v>
      </c>
      <c r="K51" s="68">
        <f t="shared" si="15"/>
        <v>6.7390000000000025</v>
      </c>
      <c r="L51" s="68">
        <f t="shared" si="14"/>
        <v>109.863</v>
      </c>
      <c r="M51" s="68">
        <v>32.064</v>
      </c>
      <c r="N51" s="68">
        <v>141.92699999999999</v>
      </c>
      <c r="O51" s="69">
        <v>28.044396647304939</v>
      </c>
      <c r="P51" s="89">
        <v>1</v>
      </c>
      <c r="Q51" s="89"/>
    </row>
    <row r="52" spans="3:17" s="70" customFormat="1" ht="32" customHeight="1">
      <c r="C52" s="65">
        <v>45</v>
      </c>
      <c r="D52" s="66">
        <v>6</v>
      </c>
      <c r="E52" s="116">
        <v>6</v>
      </c>
      <c r="F52" s="66">
        <v>6601</v>
      </c>
      <c r="G52" s="67" t="s">
        <v>22</v>
      </c>
      <c r="H52" s="72">
        <v>67.41</v>
      </c>
      <c r="I52" s="72">
        <v>5.88</v>
      </c>
      <c r="J52" s="73"/>
      <c r="K52" s="68">
        <f t="shared" ref="K52:K59" si="16">L52-H52-I52</f>
        <v>11.490000000000006</v>
      </c>
      <c r="L52" s="68">
        <f t="shared" ref="L52:L59" si="17">N52-M52</f>
        <v>84.78</v>
      </c>
      <c r="M52" s="68">
        <v>27.317</v>
      </c>
      <c r="N52" s="68">
        <v>112.09700000000001</v>
      </c>
      <c r="O52" s="69">
        <v>22.150068210931973</v>
      </c>
      <c r="P52" s="89">
        <v>1</v>
      </c>
      <c r="Q52" s="89"/>
    </row>
    <row r="53" spans="3:17" s="70" customFormat="1" ht="32" customHeight="1">
      <c r="C53" s="65">
        <v>46</v>
      </c>
      <c r="D53" s="66">
        <v>6</v>
      </c>
      <c r="E53" s="117"/>
      <c r="F53" s="66">
        <v>6602</v>
      </c>
      <c r="G53" s="67" t="s">
        <v>22</v>
      </c>
      <c r="H53" s="72">
        <v>67.41</v>
      </c>
      <c r="I53" s="72">
        <v>5.9</v>
      </c>
      <c r="J53" s="73"/>
      <c r="K53" s="68">
        <f t="shared" si="16"/>
        <v>11.470000000000004</v>
      </c>
      <c r="L53" s="68">
        <f t="shared" si="17"/>
        <v>84.78</v>
      </c>
      <c r="M53" s="68">
        <v>27.486000000000001</v>
      </c>
      <c r="N53" s="68">
        <v>112.26600000000001</v>
      </c>
      <c r="O53" s="69">
        <v>22.183462160169221</v>
      </c>
      <c r="P53" s="89">
        <v>0</v>
      </c>
      <c r="Q53" s="89">
        <v>1</v>
      </c>
    </row>
    <row r="54" spans="3:17" s="70" customFormat="1" ht="32" customHeight="1">
      <c r="C54" s="65">
        <v>47</v>
      </c>
      <c r="D54" s="66">
        <v>6</v>
      </c>
      <c r="E54" s="117"/>
      <c r="F54" s="66">
        <v>6603</v>
      </c>
      <c r="G54" s="67" t="s">
        <v>20</v>
      </c>
      <c r="H54" s="72">
        <v>94.183999999999997</v>
      </c>
      <c r="I54" s="72">
        <v>8.94</v>
      </c>
      <c r="J54" s="68"/>
      <c r="K54" s="68">
        <f t="shared" si="16"/>
        <v>6.7390000000000025</v>
      </c>
      <c r="L54" s="68">
        <f t="shared" si="17"/>
        <v>109.863</v>
      </c>
      <c r="M54" s="68">
        <v>32.232999999999997</v>
      </c>
      <c r="N54" s="68">
        <v>142.096</v>
      </c>
      <c r="O54" s="69">
        <v>28.07779059654219</v>
      </c>
      <c r="P54" s="89">
        <v>1</v>
      </c>
      <c r="Q54" s="89"/>
    </row>
    <row r="55" spans="3:17" s="70" customFormat="1" ht="32" customHeight="1">
      <c r="C55" s="65">
        <v>48</v>
      </c>
      <c r="D55" s="66">
        <v>6</v>
      </c>
      <c r="E55" s="117"/>
      <c r="F55" s="66">
        <v>6604</v>
      </c>
      <c r="G55" s="67" t="s">
        <v>20</v>
      </c>
      <c r="H55" s="72">
        <v>94.183999999999997</v>
      </c>
      <c r="I55" s="72">
        <v>8.94</v>
      </c>
      <c r="J55" s="68"/>
      <c r="K55" s="68">
        <f t="shared" si="16"/>
        <v>6.7390000000000025</v>
      </c>
      <c r="L55" s="68">
        <f t="shared" si="17"/>
        <v>109.863</v>
      </c>
      <c r="M55" s="68">
        <v>32.232999999999997</v>
      </c>
      <c r="N55" s="68">
        <v>142.096</v>
      </c>
      <c r="O55" s="69">
        <v>28.07779059654219</v>
      </c>
      <c r="P55" s="89">
        <v>1</v>
      </c>
      <c r="Q55" s="89"/>
    </row>
    <row r="56" spans="3:17" s="70" customFormat="1" ht="32" customHeight="1">
      <c r="C56" s="65">
        <v>49</v>
      </c>
      <c r="D56" s="66">
        <v>6</v>
      </c>
      <c r="E56" s="117"/>
      <c r="F56" s="66">
        <v>6605</v>
      </c>
      <c r="G56" s="67" t="s">
        <v>22</v>
      </c>
      <c r="H56" s="72">
        <v>67.41</v>
      </c>
      <c r="I56" s="72">
        <v>5.88</v>
      </c>
      <c r="J56" s="73"/>
      <c r="K56" s="68">
        <f t="shared" si="16"/>
        <v>11.490000000000006</v>
      </c>
      <c r="L56" s="68">
        <f t="shared" si="17"/>
        <v>84.78</v>
      </c>
      <c r="M56" s="68">
        <v>27.486000000000001</v>
      </c>
      <c r="N56" s="68">
        <v>112.26600000000001</v>
      </c>
      <c r="O56" s="69">
        <v>22.183462160169221</v>
      </c>
      <c r="P56" s="89">
        <v>1</v>
      </c>
      <c r="Q56" s="89"/>
    </row>
    <row r="57" spans="3:17" s="70" customFormat="1" ht="32" customHeight="1">
      <c r="C57" s="65">
        <v>50</v>
      </c>
      <c r="D57" s="66">
        <v>6</v>
      </c>
      <c r="E57" s="117"/>
      <c r="F57" s="66">
        <v>6606</v>
      </c>
      <c r="G57" s="67" t="s">
        <v>22</v>
      </c>
      <c r="H57" s="72">
        <v>67.41</v>
      </c>
      <c r="I57" s="72">
        <v>5.9</v>
      </c>
      <c r="J57" s="73"/>
      <c r="K57" s="68">
        <f t="shared" si="16"/>
        <v>11.470000000000004</v>
      </c>
      <c r="L57" s="68">
        <f t="shared" si="17"/>
        <v>84.78</v>
      </c>
      <c r="M57" s="68">
        <v>27.317</v>
      </c>
      <c r="N57" s="68">
        <v>112.09700000000001</v>
      </c>
      <c r="O57" s="69">
        <v>22.150068210931973</v>
      </c>
      <c r="P57" s="89">
        <v>1</v>
      </c>
      <c r="Q57" s="89"/>
    </row>
    <row r="58" spans="3:17" s="70" customFormat="1" ht="32" customHeight="1">
      <c r="C58" s="65">
        <v>51</v>
      </c>
      <c r="D58" s="66">
        <v>6</v>
      </c>
      <c r="E58" s="117"/>
      <c r="F58" s="66">
        <v>6607</v>
      </c>
      <c r="G58" s="67" t="s">
        <v>20</v>
      </c>
      <c r="H58" s="72">
        <v>94.183999999999997</v>
      </c>
      <c r="I58" s="72">
        <v>8.94</v>
      </c>
      <c r="J58" s="68">
        <v>0</v>
      </c>
      <c r="K58" s="68">
        <f t="shared" si="16"/>
        <v>6.7390000000000025</v>
      </c>
      <c r="L58" s="68">
        <f t="shared" si="17"/>
        <v>109.863</v>
      </c>
      <c r="M58" s="68">
        <v>32.064</v>
      </c>
      <c r="N58" s="68">
        <v>141.92699999999999</v>
      </c>
      <c r="O58" s="69">
        <v>28.044396647304939</v>
      </c>
      <c r="P58" s="89">
        <v>1</v>
      </c>
      <c r="Q58" s="89"/>
    </row>
    <row r="59" spans="3:17" s="70" customFormat="1" ht="32" customHeight="1">
      <c r="C59" s="65">
        <v>52</v>
      </c>
      <c r="D59" s="66">
        <v>6</v>
      </c>
      <c r="E59" s="118"/>
      <c r="F59" s="66">
        <v>6608</v>
      </c>
      <c r="G59" s="67" t="s">
        <v>20</v>
      </c>
      <c r="H59" s="72">
        <v>94.183999999999997</v>
      </c>
      <c r="I59" s="72">
        <v>8.94</v>
      </c>
      <c r="J59" s="68">
        <v>0</v>
      </c>
      <c r="K59" s="68">
        <f t="shared" si="16"/>
        <v>6.7390000000000025</v>
      </c>
      <c r="L59" s="68">
        <f t="shared" si="17"/>
        <v>109.863</v>
      </c>
      <c r="M59" s="68">
        <v>32.064</v>
      </c>
      <c r="N59" s="68">
        <v>141.92699999999999</v>
      </c>
      <c r="O59" s="69">
        <v>28.044396647304939</v>
      </c>
      <c r="P59" s="89">
        <v>1</v>
      </c>
      <c r="Q59" s="89"/>
    </row>
    <row r="60" spans="3:17" s="70" customFormat="1" ht="32" customHeight="1">
      <c r="C60" s="65">
        <v>53</v>
      </c>
      <c r="D60" s="66">
        <v>6</v>
      </c>
      <c r="E60" s="116">
        <v>7</v>
      </c>
      <c r="F60" s="66">
        <v>6701</v>
      </c>
      <c r="G60" s="67" t="s">
        <v>19</v>
      </c>
      <c r="H60" s="72">
        <v>67.41</v>
      </c>
      <c r="I60" s="72">
        <v>5.88</v>
      </c>
      <c r="J60" s="68">
        <v>0</v>
      </c>
      <c r="K60" s="68">
        <f>L60-H60-I60</f>
        <v>10.050000000000008</v>
      </c>
      <c r="L60" s="68">
        <f t="shared" ref="L60:L67" si="18">N60-M60</f>
        <v>83.34</v>
      </c>
      <c r="M60" s="68">
        <v>26.864000000000001</v>
      </c>
      <c r="N60" s="68">
        <v>110.20400000000001</v>
      </c>
      <c r="O60" s="69">
        <v>21.776016460008272</v>
      </c>
      <c r="P60" s="89">
        <v>1</v>
      </c>
      <c r="Q60" s="89"/>
    </row>
    <row r="61" spans="3:17" s="70" customFormat="1" ht="32" customHeight="1">
      <c r="C61" s="65">
        <v>54</v>
      </c>
      <c r="D61" s="66">
        <v>6</v>
      </c>
      <c r="E61" s="117"/>
      <c r="F61" s="66">
        <v>6702</v>
      </c>
      <c r="G61" s="67" t="s">
        <v>19</v>
      </c>
      <c r="H61" s="72">
        <v>67.41</v>
      </c>
      <c r="I61" s="72">
        <v>5.9</v>
      </c>
      <c r="J61" s="68">
        <v>0</v>
      </c>
      <c r="K61" s="68">
        <f t="shared" ref="K61:K67" si="19">L61-H61-I61</f>
        <v>10.030000000000006</v>
      </c>
      <c r="L61" s="68">
        <f t="shared" si="18"/>
        <v>83.34</v>
      </c>
      <c r="M61" s="68">
        <v>27.033000000000001</v>
      </c>
      <c r="N61" s="68">
        <v>110.373</v>
      </c>
      <c r="O61" s="69">
        <v>21.809410409245519</v>
      </c>
      <c r="P61" s="89">
        <v>1</v>
      </c>
      <c r="Q61" s="89"/>
    </row>
    <row r="62" spans="3:17" s="70" customFormat="1" ht="32" customHeight="1">
      <c r="C62" s="65">
        <v>55</v>
      </c>
      <c r="D62" s="66">
        <v>6</v>
      </c>
      <c r="E62" s="117"/>
      <c r="F62" s="66">
        <v>6703</v>
      </c>
      <c r="G62" s="67" t="s">
        <v>20</v>
      </c>
      <c r="H62" s="72">
        <v>94.183999999999997</v>
      </c>
      <c r="I62" s="72">
        <v>8.94</v>
      </c>
      <c r="J62" s="68">
        <v>0</v>
      </c>
      <c r="K62" s="68">
        <f t="shared" si="19"/>
        <v>6.7390000000000025</v>
      </c>
      <c r="L62" s="68">
        <f t="shared" si="18"/>
        <v>109.863</v>
      </c>
      <c r="M62" s="68">
        <v>32.232999999999997</v>
      </c>
      <c r="N62" s="68">
        <v>142.096</v>
      </c>
      <c r="O62" s="69">
        <v>28.07779059654219</v>
      </c>
      <c r="P62" s="89">
        <v>1</v>
      </c>
      <c r="Q62" s="89"/>
    </row>
    <row r="63" spans="3:17" s="70" customFormat="1" ht="32" customHeight="1">
      <c r="C63" s="65">
        <v>56</v>
      </c>
      <c r="D63" s="66">
        <v>6</v>
      </c>
      <c r="E63" s="117"/>
      <c r="F63" s="66">
        <v>6704</v>
      </c>
      <c r="G63" s="67" t="s">
        <v>20</v>
      </c>
      <c r="H63" s="72">
        <v>94.183999999999997</v>
      </c>
      <c r="I63" s="72">
        <v>8.94</v>
      </c>
      <c r="J63" s="68">
        <v>0</v>
      </c>
      <c r="K63" s="68">
        <f t="shared" si="19"/>
        <v>6.7390000000000025</v>
      </c>
      <c r="L63" s="68">
        <f t="shared" si="18"/>
        <v>109.863</v>
      </c>
      <c r="M63" s="68">
        <v>32.232999999999997</v>
      </c>
      <c r="N63" s="68">
        <v>142.096</v>
      </c>
      <c r="O63" s="69">
        <v>28.07779059654219</v>
      </c>
      <c r="P63" s="89">
        <v>1</v>
      </c>
      <c r="Q63" s="89"/>
    </row>
    <row r="64" spans="3:17" s="70" customFormat="1" ht="32" customHeight="1">
      <c r="C64" s="65">
        <v>57</v>
      </c>
      <c r="D64" s="66">
        <v>6</v>
      </c>
      <c r="E64" s="117"/>
      <c r="F64" s="66">
        <v>6705</v>
      </c>
      <c r="G64" s="67" t="s">
        <v>19</v>
      </c>
      <c r="H64" s="72">
        <v>67.41</v>
      </c>
      <c r="I64" s="72">
        <v>5.88</v>
      </c>
      <c r="J64" s="68">
        <v>0</v>
      </c>
      <c r="K64" s="68">
        <f t="shared" si="19"/>
        <v>10.050000000000008</v>
      </c>
      <c r="L64" s="68">
        <f t="shared" si="18"/>
        <v>83.34</v>
      </c>
      <c r="M64" s="68">
        <v>27.033000000000001</v>
      </c>
      <c r="N64" s="68">
        <v>110.373</v>
      </c>
      <c r="O64" s="69">
        <v>21.809410409245519</v>
      </c>
      <c r="P64" s="89">
        <v>1</v>
      </c>
      <c r="Q64" s="89"/>
    </row>
    <row r="65" spans="3:17" s="70" customFormat="1" ht="32" customHeight="1">
      <c r="C65" s="65">
        <v>58</v>
      </c>
      <c r="D65" s="66">
        <v>6</v>
      </c>
      <c r="E65" s="117"/>
      <c r="F65" s="66">
        <v>6706</v>
      </c>
      <c r="G65" s="67" t="s">
        <v>19</v>
      </c>
      <c r="H65" s="72">
        <v>67.41</v>
      </c>
      <c r="I65" s="72">
        <v>5.9</v>
      </c>
      <c r="J65" s="68">
        <v>0</v>
      </c>
      <c r="K65" s="68">
        <f t="shared" si="19"/>
        <v>10.030000000000006</v>
      </c>
      <c r="L65" s="68">
        <f t="shared" si="18"/>
        <v>83.34</v>
      </c>
      <c r="M65" s="68">
        <v>26.864000000000001</v>
      </c>
      <c r="N65" s="68">
        <v>110.20400000000001</v>
      </c>
      <c r="O65" s="69">
        <v>21.776016460008272</v>
      </c>
      <c r="P65" s="89">
        <v>1</v>
      </c>
      <c r="Q65" s="89"/>
    </row>
    <row r="66" spans="3:17" s="70" customFormat="1" ht="32" customHeight="1">
      <c r="C66" s="65">
        <v>59</v>
      </c>
      <c r="D66" s="66">
        <v>6</v>
      </c>
      <c r="E66" s="117"/>
      <c r="F66" s="66">
        <v>6707</v>
      </c>
      <c r="G66" s="67" t="s">
        <v>20</v>
      </c>
      <c r="H66" s="72">
        <v>94.183999999999997</v>
      </c>
      <c r="I66" s="72">
        <v>8.94</v>
      </c>
      <c r="J66" s="68">
        <v>0</v>
      </c>
      <c r="K66" s="68">
        <f t="shared" si="19"/>
        <v>6.7390000000000025</v>
      </c>
      <c r="L66" s="68">
        <f t="shared" si="18"/>
        <v>109.863</v>
      </c>
      <c r="M66" s="68">
        <v>32.064</v>
      </c>
      <c r="N66" s="68">
        <v>141.92699999999999</v>
      </c>
      <c r="O66" s="69">
        <v>28.044396647304939</v>
      </c>
      <c r="P66" s="89">
        <v>1</v>
      </c>
      <c r="Q66" s="89"/>
    </row>
    <row r="67" spans="3:17" s="70" customFormat="1" ht="32" customHeight="1">
      <c r="C67" s="65">
        <v>60</v>
      </c>
      <c r="D67" s="66">
        <v>6</v>
      </c>
      <c r="E67" s="118"/>
      <c r="F67" s="66">
        <v>6708</v>
      </c>
      <c r="G67" s="67" t="s">
        <v>20</v>
      </c>
      <c r="H67" s="72">
        <v>94.183999999999997</v>
      </c>
      <c r="I67" s="72">
        <v>8.94</v>
      </c>
      <c r="J67" s="68">
        <v>0</v>
      </c>
      <c r="K67" s="68">
        <f t="shared" si="19"/>
        <v>6.7390000000000025</v>
      </c>
      <c r="L67" s="68">
        <f t="shared" si="18"/>
        <v>109.863</v>
      </c>
      <c r="M67" s="68">
        <v>32.064</v>
      </c>
      <c r="N67" s="68">
        <v>141.92699999999999</v>
      </c>
      <c r="O67" s="69">
        <v>28.044396647304939</v>
      </c>
      <c r="P67" s="89">
        <v>1</v>
      </c>
      <c r="Q67" s="89"/>
    </row>
    <row r="68" spans="3:17" s="70" customFormat="1" ht="32" customHeight="1">
      <c r="C68" s="65">
        <v>61</v>
      </c>
      <c r="D68" s="66">
        <v>6</v>
      </c>
      <c r="E68" s="116">
        <v>8</v>
      </c>
      <c r="F68" s="66">
        <v>6801</v>
      </c>
      <c r="G68" s="67" t="s">
        <v>19</v>
      </c>
      <c r="H68" s="72">
        <v>67.41</v>
      </c>
      <c r="I68" s="72">
        <v>5.88</v>
      </c>
      <c r="J68" s="68">
        <v>0</v>
      </c>
      <c r="K68" s="68">
        <f>L68-H68-I68</f>
        <v>10.050000000000008</v>
      </c>
      <c r="L68" s="68">
        <f t="shared" ref="L68:L75" si="20">N68-M68</f>
        <v>83.34</v>
      </c>
      <c r="M68" s="68">
        <v>26.864000000000001</v>
      </c>
      <c r="N68" s="68">
        <v>110.20400000000001</v>
      </c>
      <c r="O68" s="69">
        <v>21.776016460008272</v>
      </c>
      <c r="P68" s="89">
        <v>1</v>
      </c>
      <c r="Q68" s="89"/>
    </row>
    <row r="69" spans="3:17" s="70" customFormat="1" ht="32" customHeight="1">
      <c r="C69" s="65">
        <v>62</v>
      </c>
      <c r="D69" s="66">
        <v>6</v>
      </c>
      <c r="E69" s="117"/>
      <c r="F69" s="66">
        <v>6802</v>
      </c>
      <c r="G69" s="67" t="s">
        <v>19</v>
      </c>
      <c r="H69" s="72">
        <v>67.41</v>
      </c>
      <c r="I69" s="72">
        <v>5.9</v>
      </c>
      <c r="J69" s="68">
        <v>0</v>
      </c>
      <c r="K69" s="68">
        <f t="shared" ref="K69:K75" si="21">L69-H69-I69</f>
        <v>10.030000000000006</v>
      </c>
      <c r="L69" s="68">
        <f t="shared" si="20"/>
        <v>83.34</v>
      </c>
      <c r="M69" s="68">
        <v>27.033000000000001</v>
      </c>
      <c r="N69" s="68">
        <v>110.373</v>
      </c>
      <c r="O69" s="69">
        <v>21.809410409245519</v>
      </c>
      <c r="P69" s="89">
        <v>1</v>
      </c>
      <c r="Q69" s="89"/>
    </row>
    <row r="70" spans="3:17" s="70" customFormat="1" ht="32" customHeight="1">
      <c r="C70" s="65">
        <v>63</v>
      </c>
      <c r="D70" s="66">
        <v>6</v>
      </c>
      <c r="E70" s="117"/>
      <c r="F70" s="66">
        <v>6803</v>
      </c>
      <c r="G70" s="67" t="s">
        <v>20</v>
      </c>
      <c r="H70" s="72">
        <v>94.183999999999997</v>
      </c>
      <c r="I70" s="72">
        <v>8.94</v>
      </c>
      <c r="J70" s="68">
        <v>0</v>
      </c>
      <c r="K70" s="68">
        <f t="shared" si="21"/>
        <v>6.7390000000000025</v>
      </c>
      <c r="L70" s="68">
        <f t="shared" si="20"/>
        <v>109.863</v>
      </c>
      <c r="M70" s="68">
        <v>32.232999999999997</v>
      </c>
      <c r="N70" s="68">
        <v>142.096</v>
      </c>
      <c r="O70" s="69">
        <v>28.07779059654219</v>
      </c>
      <c r="P70" s="89">
        <v>1</v>
      </c>
      <c r="Q70" s="89"/>
    </row>
    <row r="71" spans="3:17" s="70" customFormat="1" ht="32" customHeight="1">
      <c r="C71" s="65">
        <v>64</v>
      </c>
      <c r="D71" s="66">
        <v>6</v>
      </c>
      <c r="E71" s="117"/>
      <c r="F71" s="66">
        <v>6804</v>
      </c>
      <c r="G71" s="67" t="s">
        <v>20</v>
      </c>
      <c r="H71" s="72">
        <v>94.183999999999997</v>
      </c>
      <c r="I71" s="72">
        <v>8.94</v>
      </c>
      <c r="J71" s="68">
        <v>0</v>
      </c>
      <c r="K71" s="68">
        <f t="shared" si="21"/>
        <v>6.7390000000000025</v>
      </c>
      <c r="L71" s="68">
        <f t="shared" si="20"/>
        <v>109.863</v>
      </c>
      <c r="M71" s="68">
        <v>32.232999999999997</v>
      </c>
      <c r="N71" s="68">
        <v>142.096</v>
      </c>
      <c r="O71" s="69">
        <v>28.07779059654219</v>
      </c>
      <c r="P71" s="89">
        <v>1</v>
      </c>
      <c r="Q71" s="89"/>
    </row>
    <row r="72" spans="3:17" s="70" customFormat="1" ht="32" customHeight="1">
      <c r="C72" s="65">
        <v>65</v>
      </c>
      <c r="D72" s="66">
        <v>6</v>
      </c>
      <c r="E72" s="117"/>
      <c r="F72" s="66">
        <v>6805</v>
      </c>
      <c r="G72" s="67" t="s">
        <v>19</v>
      </c>
      <c r="H72" s="72">
        <v>67.41</v>
      </c>
      <c r="I72" s="72">
        <v>5.88</v>
      </c>
      <c r="J72" s="68">
        <v>0</v>
      </c>
      <c r="K72" s="68">
        <f t="shared" si="21"/>
        <v>10.050000000000008</v>
      </c>
      <c r="L72" s="68">
        <f t="shared" si="20"/>
        <v>83.34</v>
      </c>
      <c r="M72" s="68">
        <v>27.033000000000001</v>
      </c>
      <c r="N72" s="68">
        <v>110.373</v>
      </c>
      <c r="O72" s="69">
        <v>21.809410409245519</v>
      </c>
      <c r="P72" s="89">
        <v>1</v>
      </c>
      <c r="Q72" s="89"/>
    </row>
    <row r="73" spans="3:17" s="70" customFormat="1" ht="32" customHeight="1">
      <c r="C73" s="65">
        <v>66</v>
      </c>
      <c r="D73" s="66">
        <v>6</v>
      </c>
      <c r="E73" s="117"/>
      <c r="F73" s="66">
        <v>6806</v>
      </c>
      <c r="G73" s="67" t="s">
        <v>19</v>
      </c>
      <c r="H73" s="72">
        <v>67.41</v>
      </c>
      <c r="I73" s="72">
        <v>5.9</v>
      </c>
      <c r="J73" s="68">
        <v>0</v>
      </c>
      <c r="K73" s="68">
        <f t="shared" si="21"/>
        <v>10.030000000000006</v>
      </c>
      <c r="L73" s="68">
        <f t="shared" si="20"/>
        <v>83.34</v>
      </c>
      <c r="M73" s="68">
        <v>26.864000000000001</v>
      </c>
      <c r="N73" s="68">
        <v>110.20400000000001</v>
      </c>
      <c r="O73" s="69">
        <v>21.776016460008272</v>
      </c>
      <c r="P73" s="89">
        <v>1</v>
      </c>
      <c r="Q73" s="89"/>
    </row>
    <row r="74" spans="3:17" s="70" customFormat="1" ht="32" customHeight="1">
      <c r="C74" s="65">
        <v>67</v>
      </c>
      <c r="D74" s="66">
        <v>6</v>
      </c>
      <c r="E74" s="117"/>
      <c r="F74" s="66">
        <v>6807</v>
      </c>
      <c r="G74" s="67" t="s">
        <v>20</v>
      </c>
      <c r="H74" s="72">
        <v>94.183999999999997</v>
      </c>
      <c r="I74" s="72">
        <v>8.94</v>
      </c>
      <c r="J74" s="68">
        <v>0</v>
      </c>
      <c r="K74" s="68">
        <f t="shared" si="21"/>
        <v>6.7390000000000025</v>
      </c>
      <c r="L74" s="68">
        <f t="shared" si="20"/>
        <v>109.863</v>
      </c>
      <c r="M74" s="68">
        <v>32.064</v>
      </c>
      <c r="N74" s="68">
        <v>141.92699999999999</v>
      </c>
      <c r="O74" s="69">
        <v>28.044396647304939</v>
      </c>
      <c r="P74" s="89">
        <v>1</v>
      </c>
      <c r="Q74" s="89"/>
    </row>
    <row r="75" spans="3:17" s="70" customFormat="1" ht="32" customHeight="1">
      <c r="C75" s="65">
        <v>68</v>
      </c>
      <c r="D75" s="66">
        <v>6</v>
      </c>
      <c r="E75" s="118"/>
      <c r="F75" s="66">
        <v>6808</v>
      </c>
      <c r="G75" s="67" t="s">
        <v>20</v>
      </c>
      <c r="H75" s="72">
        <v>94.183999999999997</v>
      </c>
      <c r="I75" s="72">
        <v>8.94</v>
      </c>
      <c r="J75" s="68">
        <v>0</v>
      </c>
      <c r="K75" s="68">
        <f t="shared" si="21"/>
        <v>6.7390000000000025</v>
      </c>
      <c r="L75" s="68">
        <f t="shared" si="20"/>
        <v>109.863</v>
      </c>
      <c r="M75" s="68">
        <v>32.064</v>
      </c>
      <c r="N75" s="68">
        <v>141.92699999999999</v>
      </c>
      <c r="O75" s="69">
        <v>28.044396647304939</v>
      </c>
      <c r="P75" s="89">
        <v>1</v>
      </c>
      <c r="Q75" s="89"/>
    </row>
    <row r="76" spans="3:17" s="70" customFormat="1" ht="32" customHeight="1">
      <c r="C76" s="65">
        <v>69</v>
      </c>
      <c r="D76" s="66">
        <v>6</v>
      </c>
      <c r="E76" s="116">
        <v>9</v>
      </c>
      <c r="F76" s="66">
        <v>6901</v>
      </c>
      <c r="G76" s="67" t="s">
        <v>22</v>
      </c>
      <c r="H76" s="72">
        <v>67.41</v>
      </c>
      <c r="I76" s="72">
        <v>5.88</v>
      </c>
      <c r="J76" s="73"/>
      <c r="K76" s="68">
        <f t="shared" ref="K76:K83" si="22">L76-H76-I76</f>
        <v>11.490000000000006</v>
      </c>
      <c r="L76" s="68">
        <f t="shared" ref="L76:L83" si="23">N76-M76</f>
        <v>84.78</v>
      </c>
      <c r="M76" s="68">
        <v>27.317</v>
      </c>
      <c r="N76" s="68">
        <v>112.09700000000001</v>
      </c>
      <c r="O76" s="69">
        <v>22.150068210931973</v>
      </c>
      <c r="P76" s="89">
        <v>1</v>
      </c>
      <c r="Q76" s="89"/>
    </row>
    <row r="77" spans="3:17" s="70" customFormat="1" ht="32" customHeight="1">
      <c r="C77" s="65">
        <v>70</v>
      </c>
      <c r="D77" s="66">
        <v>6</v>
      </c>
      <c r="E77" s="117"/>
      <c r="F77" s="66">
        <v>6902</v>
      </c>
      <c r="G77" s="67" t="s">
        <v>22</v>
      </c>
      <c r="H77" s="72">
        <v>67.41</v>
      </c>
      <c r="I77" s="72">
        <v>5.9</v>
      </c>
      <c r="J77" s="73"/>
      <c r="K77" s="68">
        <f t="shared" si="22"/>
        <v>11.470000000000004</v>
      </c>
      <c r="L77" s="68">
        <f t="shared" si="23"/>
        <v>84.78</v>
      </c>
      <c r="M77" s="68">
        <v>27.486000000000001</v>
      </c>
      <c r="N77" s="68">
        <v>112.26600000000001</v>
      </c>
      <c r="O77" s="69">
        <v>22.183462160169221</v>
      </c>
      <c r="P77" s="89">
        <v>1</v>
      </c>
      <c r="Q77" s="89"/>
    </row>
    <row r="78" spans="3:17" s="70" customFormat="1" ht="32" customHeight="1">
      <c r="C78" s="65">
        <v>71</v>
      </c>
      <c r="D78" s="66">
        <v>6</v>
      </c>
      <c r="E78" s="117"/>
      <c r="F78" s="66">
        <v>6903</v>
      </c>
      <c r="G78" s="67" t="s">
        <v>20</v>
      </c>
      <c r="H78" s="72">
        <v>94.183999999999997</v>
      </c>
      <c r="I78" s="72">
        <v>8.94</v>
      </c>
      <c r="J78" s="68"/>
      <c r="K78" s="68">
        <f t="shared" si="22"/>
        <v>6.7390000000000025</v>
      </c>
      <c r="L78" s="68">
        <f t="shared" si="23"/>
        <v>109.863</v>
      </c>
      <c r="M78" s="68">
        <v>32.232999999999997</v>
      </c>
      <c r="N78" s="68">
        <v>142.096</v>
      </c>
      <c r="O78" s="69">
        <v>28.07779059654219</v>
      </c>
      <c r="P78" s="89">
        <v>1</v>
      </c>
      <c r="Q78" s="89"/>
    </row>
    <row r="79" spans="3:17" s="70" customFormat="1" ht="32" customHeight="1">
      <c r="C79" s="65">
        <v>72</v>
      </c>
      <c r="D79" s="66">
        <v>6</v>
      </c>
      <c r="E79" s="117"/>
      <c r="F79" s="66">
        <v>6904</v>
      </c>
      <c r="G79" s="67" t="s">
        <v>20</v>
      </c>
      <c r="H79" s="72">
        <v>94.183999999999997</v>
      </c>
      <c r="I79" s="72">
        <v>8.94</v>
      </c>
      <c r="J79" s="68"/>
      <c r="K79" s="68">
        <f t="shared" si="22"/>
        <v>6.7390000000000025</v>
      </c>
      <c r="L79" s="68">
        <f t="shared" si="23"/>
        <v>109.863</v>
      </c>
      <c r="M79" s="68">
        <v>32.232999999999997</v>
      </c>
      <c r="N79" s="68">
        <v>142.096</v>
      </c>
      <c r="O79" s="69">
        <v>28.07779059654219</v>
      </c>
      <c r="P79" s="89">
        <v>1</v>
      </c>
      <c r="Q79" s="89"/>
    </row>
    <row r="80" spans="3:17" s="70" customFormat="1" ht="32" customHeight="1">
      <c r="C80" s="65">
        <v>73</v>
      </c>
      <c r="D80" s="66">
        <v>6</v>
      </c>
      <c r="E80" s="117"/>
      <c r="F80" s="66">
        <v>6905</v>
      </c>
      <c r="G80" s="67" t="s">
        <v>22</v>
      </c>
      <c r="H80" s="72">
        <v>67.41</v>
      </c>
      <c r="I80" s="72">
        <v>5.88</v>
      </c>
      <c r="J80" s="73"/>
      <c r="K80" s="68">
        <f t="shared" si="22"/>
        <v>11.490000000000006</v>
      </c>
      <c r="L80" s="68">
        <f t="shared" si="23"/>
        <v>84.78</v>
      </c>
      <c r="M80" s="68">
        <v>27.486000000000001</v>
      </c>
      <c r="N80" s="68">
        <v>112.26600000000001</v>
      </c>
      <c r="O80" s="69">
        <v>22.183462160169221</v>
      </c>
      <c r="P80" s="89">
        <v>1</v>
      </c>
      <c r="Q80" s="89"/>
    </row>
    <row r="81" spans="3:17" s="70" customFormat="1" ht="32" customHeight="1">
      <c r="C81" s="65">
        <v>74</v>
      </c>
      <c r="D81" s="66">
        <v>6</v>
      </c>
      <c r="E81" s="117"/>
      <c r="F81" s="66">
        <v>6906</v>
      </c>
      <c r="G81" s="67" t="s">
        <v>22</v>
      </c>
      <c r="H81" s="72">
        <v>67.41</v>
      </c>
      <c r="I81" s="72">
        <v>5.9</v>
      </c>
      <c r="J81" s="73"/>
      <c r="K81" s="68">
        <f t="shared" si="22"/>
        <v>11.470000000000004</v>
      </c>
      <c r="L81" s="68">
        <f t="shared" si="23"/>
        <v>84.78</v>
      </c>
      <c r="M81" s="68">
        <v>27.317</v>
      </c>
      <c r="N81" s="68">
        <v>112.09700000000001</v>
      </c>
      <c r="O81" s="69">
        <v>22.150068210931973</v>
      </c>
      <c r="P81" s="89">
        <v>1</v>
      </c>
      <c r="Q81" s="89"/>
    </row>
    <row r="82" spans="3:17" s="70" customFormat="1" ht="32" customHeight="1">
      <c r="C82" s="65">
        <v>75</v>
      </c>
      <c r="D82" s="66">
        <v>6</v>
      </c>
      <c r="E82" s="117"/>
      <c r="F82" s="66">
        <v>6907</v>
      </c>
      <c r="G82" s="67" t="s">
        <v>20</v>
      </c>
      <c r="H82" s="72">
        <v>94.183999999999997</v>
      </c>
      <c r="I82" s="72">
        <v>8.94</v>
      </c>
      <c r="J82" s="68">
        <v>0</v>
      </c>
      <c r="K82" s="68">
        <f t="shared" si="22"/>
        <v>6.7390000000000025</v>
      </c>
      <c r="L82" s="68">
        <f t="shared" si="23"/>
        <v>109.863</v>
      </c>
      <c r="M82" s="68">
        <v>32.064</v>
      </c>
      <c r="N82" s="68">
        <v>141.92699999999999</v>
      </c>
      <c r="O82" s="69">
        <v>28.044396647304939</v>
      </c>
      <c r="P82" s="89">
        <v>1</v>
      </c>
      <c r="Q82" s="89"/>
    </row>
    <row r="83" spans="3:17" s="70" customFormat="1" ht="32" customHeight="1">
      <c r="C83" s="65">
        <v>76</v>
      </c>
      <c r="D83" s="66">
        <v>6</v>
      </c>
      <c r="E83" s="118"/>
      <c r="F83" s="66">
        <v>6908</v>
      </c>
      <c r="G83" s="67" t="s">
        <v>20</v>
      </c>
      <c r="H83" s="72">
        <v>94.183999999999997</v>
      </c>
      <c r="I83" s="72">
        <v>8.94</v>
      </c>
      <c r="J83" s="68">
        <v>0</v>
      </c>
      <c r="K83" s="68">
        <f t="shared" si="22"/>
        <v>6.7390000000000025</v>
      </c>
      <c r="L83" s="68">
        <f t="shared" si="23"/>
        <v>109.863</v>
      </c>
      <c r="M83" s="68">
        <v>32.064</v>
      </c>
      <c r="N83" s="68">
        <v>141.92699999999999</v>
      </c>
      <c r="O83" s="69">
        <v>28.044396647304939</v>
      </c>
      <c r="P83" s="89">
        <v>1</v>
      </c>
      <c r="Q83" s="89"/>
    </row>
    <row r="84" spans="3:17" s="70" customFormat="1" ht="32" customHeight="1">
      <c r="C84" s="65">
        <v>77</v>
      </c>
      <c r="D84" s="66">
        <v>6</v>
      </c>
      <c r="E84" s="116">
        <v>10</v>
      </c>
      <c r="F84" s="66">
        <v>61001</v>
      </c>
      <c r="G84" s="67" t="s">
        <v>19</v>
      </c>
      <c r="H84" s="72">
        <v>67.41</v>
      </c>
      <c r="I84" s="72">
        <v>5.88</v>
      </c>
      <c r="J84" s="68">
        <v>0</v>
      </c>
      <c r="K84" s="68">
        <f>L84-H84-I84</f>
        <v>10.050000000000008</v>
      </c>
      <c r="L84" s="68">
        <f t="shared" ref="L84:L91" si="24">N84-M84</f>
        <v>83.34</v>
      </c>
      <c r="M84" s="68">
        <v>26.864000000000001</v>
      </c>
      <c r="N84" s="68">
        <v>110.20400000000001</v>
      </c>
      <c r="O84" s="69">
        <v>21.776016460008272</v>
      </c>
      <c r="P84" s="89">
        <v>1</v>
      </c>
      <c r="Q84" s="89"/>
    </row>
    <row r="85" spans="3:17" s="70" customFormat="1" ht="32" customHeight="1">
      <c r="C85" s="65">
        <v>78</v>
      </c>
      <c r="D85" s="66">
        <v>6</v>
      </c>
      <c r="E85" s="117"/>
      <c r="F85" s="66">
        <v>61002</v>
      </c>
      <c r="G85" s="67" t="s">
        <v>19</v>
      </c>
      <c r="H85" s="72">
        <v>67.41</v>
      </c>
      <c r="I85" s="72">
        <v>5.9</v>
      </c>
      <c r="J85" s="68">
        <v>0</v>
      </c>
      <c r="K85" s="68">
        <f t="shared" ref="K85:K91" si="25">L85-H85-I85</f>
        <v>10.030000000000006</v>
      </c>
      <c r="L85" s="68">
        <f t="shared" si="24"/>
        <v>83.34</v>
      </c>
      <c r="M85" s="68">
        <v>27.033000000000001</v>
      </c>
      <c r="N85" s="68">
        <v>110.373</v>
      </c>
      <c r="O85" s="69">
        <v>21.809410409245519</v>
      </c>
      <c r="P85" s="89">
        <v>1</v>
      </c>
      <c r="Q85" s="89"/>
    </row>
    <row r="86" spans="3:17" s="70" customFormat="1" ht="32" customHeight="1">
      <c r="C86" s="65">
        <v>79</v>
      </c>
      <c r="D86" s="66">
        <v>6</v>
      </c>
      <c r="E86" s="117"/>
      <c r="F86" s="66">
        <v>61003</v>
      </c>
      <c r="G86" s="67" t="s">
        <v>20</v>
      </c>
      <c r="H86" s="72">
        <v>94.183999999999997</v>
      </c>
      <c r="I86" s="72">
        <v>8.94</v>
      </c>
      <c r="J86" s="68">
        <v>0</v>
      </c>
      <c r="K86" s="68">
        <f t="shared" si="25"/>
        <v>6.7390000000000025</v>
      </c>
      <c r="L86" s="68">
        <f t="shared" si="24"/>
        <v>109.863</v>
      </c>
      <c r="M86" s="68">
        <v>32.232999999999997</v>
      </c>
      <c r="N86" s="68">
        <v>142.096</v>
      </c>
      <c r="O86" s="69">
        <v>28.07779059654219</v>
      </c>
      <c r="P86" s="89">
        <v>1</v>
      </c>
      <c r="Q86" s="89"/>
    </row>
    <row r="87" spans="3:17" s="70" customFormat="1" ht="32" customHeight="1">
      <c r="C87" s="65">
        <v>80</v>
      </c>
      <c r="D87" s="66">
        <v>6</v>
      </c>
      <c r="E87" s="117"/>
      <c r="F87" s="66">
        <v>61004</v>
      </c>
      <c r="G87" s="67" t="s">
        <v>20</v>
      </c>
      <c r="H87" s="72">
        <v>94.183999999999997</v>
      </c>
      <c r="I87" s="72">
        <v>8.94</v>
      </c>
      <c r="J87" s="68">
        <v>0</v>
      </c>
      <c r="K87" s="68">
        <f t="shared" si="25"/>
        <v>6.7390000000000025</v>
      </c>
      <c r="L87" s="68">
        <f t="shared" si="24"/>
        <v>109.863</v>
      </c>
      <c r="M87" s="68">
        <v>32.232999999999997</v>
      </c>
      <c r="N87" s="68">
        <v>142.096</v>
      </c>
      <c r="O87" s="69">
        <v>28.07779059654219</v>
      </c>
      <c r="P87" s="89">
        <v>1</v>
      </c>
      <c r="Q87" s="89"/>
    </row>
    <row r="88" spans="3:17" s="70" customFormat="1" ht="32" customHeight="1">
      <c r="C88" s="65">
        <v>81</v>
      </c>
      <c r="D88" s="66">
        <v>6</v>
      </c>
      <c r="E88" s="117"/>
      <c r="F88" s="66">
        <v>61005</v>
      </c>
      <c r="G88" s="67" t="s">
        <v>19</v>
      </c>
      <c r="H88" s="72">
        <v>67.41</v>
      </c>
      <c r="I88" s="72">
        <v>5.88</v>
      </c>
      <c r="J88" s="68">
        <v>0</v>
      </c>
      <c r="K88" s="68">
        <f t="shared" si="25"/>
        <v>10.050000000000008</v>
      </c>
      <c r="L88" s="68">
        <f t="shared" si="24"/>
        <v>83.34</v>
      </c>
      <c r="M88" s="68">
        <v>27.033000000000001</v>
      </c>
      <c r="N88" s="68">
        <v>110.373</v>
      </c>
      <c r="O88" s="69">
        <v>21.809410409245519</v>
      </c>
      <c r="P88" s="89">
        <v>1</v>
      </c>
      <c r="Q88" s="89"/>
    </row>
    <row r="89" spans="3:17" s="70" customFormat="1" ht="32" customHeight="1">
      <c r="C89" s="65">
        <v>82</v>
      </c>
      <c r="D89" s="66">
        <v>6</v>
      </c>
      <c r="E89" s="117"/>
      <c r="F89" s="66">
        <v>61006</v>
      </c>
      <c r="G89" s="67" t="s">
        <v>19</v>
      </c>
      <c r="H89" s="72">
        <v>67.41</v>
      </c>
      <c r="I89" s="72">
        <v>5.9</v>
      </c>
      <c r="J89" s="68">
        <v>0</v>
      </c>
      <c r="K89" s="68">
        <f t="shared" si="25"/>
        <v>10.030000000000006</v>
      </c>
      <c r="L89" s="68">
        <f t="shared" si="24"/>
        <v>83.34</v>
      </c>
      <c r="M89" s="68">
        <v>26.864000000000001</v>
      </c>
      <c r="N89" s="68">
        <v>110.20400000000001</v>
      </c>
      <c r="O89" s="69">
        <v>21.776016460008272</v>
      </c>
      <c r="P89" s="89">
        <v>1</v>
      </c>
      <c r="Q89" s="89"/>
    </row>
    <row r="90" spans="3:17" s="70" customFormat="1" ht="32" customHeight="1">
      <c r="C90" s="65">
        <v>83</v>
      </c>
      <c r="D90" s="66">
        <v>6</v>
      </c>
      <c r="E90" s="117"/>
      <c r="F90" s="66">
        <v>61007</v>
      </c>
      <c r="G90" s="67" t="s">
        <v>20</v>
      </c>
      <c r="H90" s="72">
        <v>94.183999999999997</v>
      </c>
      <c r="I90" s="72">
        <v>8.94</v>
      </c>
      <c r="J90" s="68">
        <v>0</v>
      </c>
      <c r="K90" s="68">
        <f t="shared" si="25"/>
        <v>6.7390000000000025</v>
      </c>
      <c r="L90" s="68">
        <f t="shared" si="24"/>
        <v>109.863</v>
      </c>
      <c r="M90" s="68">
        <v>32.064</v>
      </c>
      <c r="N90" s="68">
        <v>141.92699999999999</v>
      </c>
      <c r="O90" s="69">
        <v>28.044396647304939</v>
      </c>
      <c r="P90" s="89">
        <v>1</v>
      </c>
      <c r="Q90" s="89"/>
    </row>
    <row r="91" spans="3:17" s="70" customFormat="1" ht="32" customHeight="1">
      <c r="C91" s="65">
        <v>84</v>
      </c>
      <c r="D91" s="66">
        <v>6</v>
      </c>
      <c r="E91" s="118"/>
      <c r="F91" s="66">
        <v>61008</v>
      </c>
      <c r="G91" s="67" t="s">
        <v>20</v>
      </c>
      <c r="H91" s="72">
        <v>94.183999999999997</v>
      </c>
      <c r="I91" s="72">
        <v>8.94</v>
      </c>
      <c r="J91" s="68">
        <v>0</v>
      </c>
      <c r="K91" s="68">
        <f t="shared" si="25"/>
        <v>6.7390000000000025</v>
      </c>
      <c r="L91" s="68">
        <f t="shared" si="24"/>
        <v>109.863</v>
      </c>
      <c r="M91" s="68">
        <v>32.064</v>
      </c>
      <c r="N91" s="68">
        <v>141.92699999999999</v>
      </c>
      <c r="O91" s="69">
        <v>28.044396647304939</v>
      </c>
      <c r="P91" s="89">
        <v>1</v>
      </c>
      <c r="Q91" s="89"/>
    </row>
    <row r="92" spans="3:17" s="70" customFormat="1" ht="32" customHeight="1">
      <c r="C92" s="65">
        <v>85</v>
      </c>
      <c r="D92" s="66">
        <v>6</v>
      </c>
      <c r="E92" s="116">
        <v>11</v>
      </c>
      <c r="F92" s="66">
        <v>61101</v>
      </c>
      <c r="G92" s="67" t="s">
        <v>19</v>
      </c>
      <c r="H92" s="72">
        <v>67.41</v>
      </c>
      <c r="I92" s="72">
        <v>5.88</v>
      </c>
      <c r="J92" s="68">
        <v>0</v>
      </c>
      <c r="K92" s="68">
        <f>L92-H92-I92</f>
        <v>10.050000000000008</v>
      </c>
      <c r="L92" s="68">
        <f t="shared" ref="L92:L99" si="26">N92-M92</f>
        <v>83.34</v>
      </c>
      <c r="M92" s="68">
        <v>26.864000000000001</v>
      </c>
      <c r="N92" s="68">
        <v>110.20400000000001</v>
      </c>
      <c r="O92" s="69">
        <v>21.776016460008272</v>
      </c>
      <c r="P92" s="89">
        <v>1</v>
      </c>
      <c r="Q92" s="89"/>
    </row>
    <row r="93" spans="3:17" s="70" customFormat="1" ht="32" customHeight="1">
      <c r="C93" s="65">
        <v>86</v>
      </c>
      <c r="D93" s="66">
        <v>6</v>
      </c>
      <c r="E93" s="117"/>
      <c r="F93" s="66">
        <v>61102</v>
      </c>
      <c r="G93" s="67" t="s">
        <v>19</v>
      </c>
      <c r="H93" s="72">
        <v>67.41</v>
      </c>
      <c r="I93" s="72">
        <v>5.9</v>
      </c>
      <c r="J93" s="68">
        <v>0</v>
      </c>
      <c r="K93" s="68">
        <f t="shared" ref="K93:K99" si="27">L93-H93-I93</f>
        <v>10.030000000000006</v>
      </c>
      <c r="L93" s="68">
        <f t="shared" si="26"/>
        <v>83.34</v>
      </c>
      <c r="M93" s="68">
        <v>27.033000000000001</v>
      </c>
      <c r="N93" s="68">
        <v>110.373</v>
      </c>
      <c r="O93" s="69">
        <v>21.809410409245519</v>
      </c>
      <c r="P93" s="89">
        <v>1</v>
      </c>
      <c r="Q93" s="89"/>
    </row>
    <row r="94" spans="3:17" s="70" customFormat="1" ht="32" customHeight="1">
      <c r="C94" s="65">
        <v>87</v>
      </c>
      <c r="D94" s="66">
        <v>6</v>
      </c>
      <c r="E94" s="117"/>
      <c r="F94" s="66">
        <v>61103</v>
      </c>
      <c r="G94" s="67" t="s">
        <v>20</v>
      </c>
      <c r="H94" s="72">
        <v>94.183999999999997</v>
      </c>
      <c r="I94" s="72">
        <v>8.94</v>
      </c>
      <c r="J94" s="68">
        <v>0</v>
      </c>
      <c r="K94" s="68">
        <f t="shared" si="27"/>
        <v>6.7390000000000025</v>
      </c>
      <c r="L94" s="68">
        <f t="shared" si="26"/>
        <v>109.863</v>
      </c>
      <c r="M94" s="68">
        <v>32.232999999999997</v>
      </c>
      <c r="N94" s="68">
        <v>142.096</v>
      </c>
      <c r="O94" s="69">
        <v>28.07779059654219</v>
      </c>
      <c r="P94" s="89">
        <v>1</v>
      </c>
      <c r="Q94" s="89"/>
    </row>
    <row r="95" spans="3:17" s="70" customFormat="1" ht="32" customHeight="1">
      <c r="C95" s="65">
        <v>88</v>
      </c>
      <c r="D95" s="66">
        <v>6</v>
      </c>
      <c r="E95" s="117"/>
      <c r="F95" s="66">
        <v>61104</v>
      </c>
      <c r="G95" s="67" t="s">
        <v>20</v>
      </c>
      <c r="H95" s="72">
        <v>94.183999999999997</v>
      </c>
      <c r="I95" s="72">
        <v>8.94</v>
      </c>
      <c r="J95" s="68">
        <v>0</v>
      </c>
      <c r="K95" s="68">
        <f t="shared" si="27"/>
        <v>6.7390000000000025</v>
      </c>
      <c r="L95" s="68">
        <f t="shared" si="26"/>
        <v>109.863</v>
      </c>
      <c r="M95" s="68">
        <v>32.232999999999997</v>
      </c>
      <c r="N95" s="68">
        <v>142.096</v>
      </c>
      <c r="O95" s="69">
        <v>28.07779059654219</v>
      </c>
      <c r="P95" s="89">
        <v>1</v>
      </c>
      <c r="Q95" s="89"/>
    </row>
    <row r="96" spans="3:17" s="70" customFormat="1" ht="32" customHeight="1">
      <c r="C96" s="65">
        <v>89</v>
      </c>
      <c r="D96" s="66">
        <v>6</v>
      </c>
      <c r="E96" s="117"/>
      <c r="F96" s="66">
        <v>61105</v>
      </c>
      <c r="G96" s="67" t="s">
        <v>19</v>
      </c>
      <c r="H96" s="72">
        <v>67.41</v>
      </c>
      <c r="I96" s="72">
        <v>5.88</v>
      </c>
      <c r="J96" s="68">
        <v>0</v>
      </c>
      <c r="K96" s="68">
        <f t="shared" si="27"/>
        <v>10.050000000000008</v>
      </c>
      <c r="L96" s="68">
        <f t="shared" si="26"/>
        <v>83.34</v>
      </c>
      <c r="M96" s="68">
        <v>27.033000000000001</v>
      </c>
      <c r="N96" s="68">
        <v>110.373</v>
      </c>
      <c r="O96" s="69">
        <v>21.809410409245519</v>
      </c>
      <c r="P96" s="89">
        <v>1</v>
      </c>
      <c r="Q96" s="89"/>
    </row>
    <row r="97" spans="3:17" s="70" customFormat="1" ht="32" customHeight="1">
      <c r="C97" s="65">
        <v>90</v>
      </c>
      <c r="D97" s="66">
        <v>6</v>
      </c>
      <c r="E97" s="117"/>
      <c r="F97" s="66">
        <v>61106</v>
      </c>
      <c r="G97" s="67" t="s">
        <v>19</v>
      </c>
      <c r="H97" s="72">
        <v>67.41</v>
      </c>
      <c r="I97" s="72">
        <v>5.9</v>
      </c>
      <c r="J97" s="68">
        <v>0</v>
      </c>
      <c r="K97" s="68">
        <f t="shared" si="27"/>
        <v>10.030000000000006</v>
      </c>
      <c r="L97" s="68">
        <f t="shared" si="26"/>
        <v>83.34</v>
      </c>
      <c r="M97" s="68">
        <v>26.864000000000001</v>
      </c>
      <c r="N97" s="68">
        <v>110.20400000000001</v>
      </c>
      <c r="O97" s="69">
        <v>21.776016460008272</v>
      </c>
      <c r="P97" s="89">
        <v>1</v>
      </c>
      <c r="Q97" s="89"/>
    </row>
    <row r="98" spans="3:17" s="70" customFormat="1" ht="32" customHeight="1">
      <c r="C98" s="65">
        <v>91</v>
      </c>
      <c r="D98" s="66">
        <v>6</v>
      </c>
      <c r="E98" s="117"/>
      <c r="F98" s="66">
        <v>61107</v>
      </c>
      <c r="G98" s="67" t="s">
        <v>20</v>
      </c>
      <c r="H98" s="72">
        <v>94.183999999999997</v>
      </c>
      <c r="I98" s="72">
        <v>8.94</v>
      </c>
      <c r="J98" s="68">
        <v>0</v>
      </c>
      <c r="K98" s="68">
        <f t="shared" si="27"/>
        <v>6.7390000000000025</v>
      </c>
      <c r="L98" s="68">
        <f t="shared" si="26"/>
        <v>109.863</v>
      </c>
      <c r="M98" s="68">
        <v>32.064</v>
      </c>
      <c r="N98" s="68">
        <v>141.92699999999999</v>
      </c>
      <c r="O98" s="69">
        <v>28.044396647304939</v>
      </c>
      <c r="P98" s="89">
        <v>1</v>
      </c>
      <c r="Q98" s="89"/>
    </row>
    <row r="99" spans="3:17" s="70" customFormat="1" ht="32" customHeight="1">
      <c r="C99" s="65">
        <v>92</v>
      </c>
      <c r="D99" s="66">
        <v>6</v>
      </c>
      <c r="E99" s="118"/>
      <c r="F99" s="66">
        <v>61108</v>
      </c>
      <c r="G99" s="67" t="s">
        <v>20</v>
      </c>
      <c r="H99" s="72">
        <v>94.183999999999997</v>
      </c>
      <c r="I99" s="72">
        <v>8.94</v>
      </c>
      <c r="J99" s="68">
        <v>0</v>
      </c>
      <c r="K99" s="68">
        <f t="shared" si="27"/>
        <v>6.7390000000000025</v>
      </c>
      <c r="L99" s="68">
        <f t="shared" si="26"/>
        <v>109.863</v>
      </c>
      <c r="M99" s="68">
        <v>32.064</v>
      </c>
      <c r="N99" s="68">
        <v>141.92699999999999</v>
      </c>
      <c r="O99" s="69">
        <v>28.044396647304939</v>
      </c>
      <c r="P99" s="89">
        <v>1</v>
      </c>
      <c r="Q99" s="89"/>
    </row>
    <row r="100" spans="3:17" s="70" customFormat="1" ht="32" customHeight="1">
      <c r="C100" s="65">
        <v>93</v>
      </c>
      <c r="D100" s="66">
        <v>6</v>
      </c>
      <c r="E100" s="116">
        <v>12</v>
      </c>
      <c r="F100" s="66">
        <v>61201</v>
      </c>
      <c r="G100" s="67" t="s">
        <v>22</v>
      </c>
      <c r="H100" s="72">
        <v>67.41</v>
      </c>
      <c r="I100" s="72">
        <v>5.88</v>
      </c>
      <c r="J100" s="73"/>
      <c r="K100" s="68">
        <f t="shared" ref="K100:K107" si="28">L100-H100-I100</f>
        <v>11.490000000000006</v>
      </c>
      <c r="L100" s="68">
        <f t="shared" ref="L100:L107" si="29">N100-M100</f>
        <v>84.78</v>
      </c>
      <c r="M100" s="68">
        <v>27.317</v>
      </c>
      <c r="N100" s="68">
        <v>112.09700000000001</v>
      </c>
      <c r="O100" s="69">
        <v>22.150068210931973</v>
      </c>
      <c r="P100" s="89">
        <v>1</v>
      </c>
      <c r="Q100" s="89"/>
    </row>
    <row r="101" spans="3:17" s="70" customFormat="1" ht="32" customHeight="1">
      <c r="C101" s="65">
        <v>94</v>
      </c>
      <c r="D101" s="66">
        <v>6</v>
      </c>
      <c r="E101" s="117"/>
      <c r="F101" s="66">
        <v>61202</v>
      </c>
      <c r="G101" s="67" t="s">
        <v>22</v>
      </c>
      <c r="H101" s="72">
        <v>67.41</v>
      </c>
      <c r="I101" s="72">
        <v>5.9</v>
      </c>
      <c r="J101" s="73"/>
      <c r="K101" s="68">
        <f t="shared" si="28"/>
        <v>11.470000000000004</v>
      </c>
      <c r="L101" s="68">
        <f t="shared" si="29"/>
        <v>84.78</v>
      </c>
      <c r="M101" s="68">
        <v>27.486000000000001</v>
      </c>
      <c r="N101" s="68">
        <v>112.26600000000001</v>
      </c>
      <c r="O101" s="69">
        <v>22.183462160169221</v>
      </c>
      <c r="P101" s="89">
        <v>1</v>
      </c>
      <c r="Q101" s="89"/>
    </row>
    <row r="102" spans="3:17" s="70" customFormat="1" ht="32" customHeight="1">
      <c r="C102" s="65">
        <v>95</v>
      </c>
      <c r="D102" s="66">
        <v>6</v>
      </c>
      <c r="E102" s="117"/>
      <c r="F102" s="66">
        <v>61203</v>
      </c>
      <c r="G102" s="67" t="s">
        <v>20</v>
      </c>
      <c r="H102" s="72">
        <v>94.183999999999997</v>
      </c>
      <c r="I102" s="72">
        <v>8.94</v>
      </c>
      <c r="J102" s="68"/>
      <c r="K102" s="68">
        <f t="shared" si="28"/>
        <v>6.7390000000000025</v>
      </c>
      <c r="L102" s="68">
        <f t="shared" si="29"/>
        <v>109.863</v>
      </c>
      <c r="M102" s="68">
        <v>32.232999999999997</v>
      </c>
      <c r="N102" s="68">
        <v>142.096</v>
      </c>
      <c r="O102" s="69">
        <v>28.07779059654219</v>
      </c>
      <c r="P102" s="89">
        <v>1</v>
      </c>
      <c r="Q102" s="89"/>
    </row>
    <row r="103" spans="3:17" s="70" customFormat="1" ht="32" customHeight="1">
      <c r="C103" s="65">
        <v>96</v>
      </c>
      <c r="D103" s="66">
        <v>6</v>
      </c>
      <c r="E103" s="117"/>
      <c r="F103" s="66">
        <v>61204</v>
      </c>
      <c r="G103" s="67" t="s">
        <v>20</v>
      </c>
      <c r="H103" s="72">
        <v>94.183999999999997</v>
      </c>
      <c r="I103" s="72">
        <v>8.94</v>
      </c>
      <c r="J103" s="68"/>
      <c r="K103" s="68">
        <f t="shared" si="28"/>
        <v>6.7390000000000025</v>
      </c>
      <c r="L103" s="68">
        <f t="shared" si="29"/>
        <v>109.863</v>
      </c>
      <c r="M103" s="68">
        <v>32.232999999999997</v>
      </c>
      <c r="N103" s="68">
        <v>142.096</v>
      </c>
      <c r="O103" s="69">
        <v>28.07779059654219</v>
      </c>
      <c r="P103" s="89">
        <v>1</v>
      </c>
      <c r="Q103" s="89"/>
    </row>
    <row r="104" spans="3:17" s="70" customFormat="1" ht="32" customHeight="1">
      <c r="C104" s="65">
        <v>97</v>
      </c>
      <c r="D104" s="66">
        <v>6</v>
      </c>
      <c r="E104" s="117"/>
      <c r="F104" s="66">
        <v>61205</v>
      </c>
      <c r="G104" s="67" t="s">
        <v>22</v>
      </c>
      <c r="H104" s="72">
        <v>67.41</v>
      </c>
      <c r="I104" s="72">
        <v>5.88</v>
      </c>
      <c r="J104" s="73"/>
      <c r="K104" s="68">
        <f t="shared" si="28"/>
        <v>11.490000000000006</v>
      </c>
      <c r="L104" s="68">
        <f t="shared" si="29"/>
        <v>84.78</v>
      </c>
      <c r="M104" s="68">
        <v>27.486000000000001</v>
      </c>
      <c r="N104" s="68">
        <v>112.26600000000001</v>
      </c>
      <c r="O104" s="69">
        <v>22.183462160169221</v>
      </c>
      <c r="P104" s="89">
        <v>1</v>
      </c>
      <c r="Q104" s="89"/>
    </row>
    <row r="105" spans="3:17" s="70" customFormat="1" ht="32" customHeight="1">
      <c r="C105" s="65">
        <v>98</v>
      </c>
      <c r="D105" s="66">
        <v>6</v>
      </c>
      <c r="E105" s="117"/>
      <c r="F105" s="66">
        <v>61206</v>
      </c>
      <c r="G105" s="67" t="s">
        <v>22</v>
      </c>
      <c r="H105" s="72">
        <v>67.41</v>
      </c>
      <c r="I105" s="72">
        <v>5.9</v>
      </c>
      <c r="J105" s="73"/>
      <c r="K105" s="68">
        <f t="shared" si="28"/>
        <v>11.470000000000004</v>
      </c>
      <c r="L105" s="68">
        <f t="shared" si="29"/>
        <v>84.78</v>
      </c>
      <c r="M105" s="68">
        <v>27.317</v>
      </c>
      <c r="N105" s="68">
        <v>112.09700000000001</v>
      </c>
      <c r="O105" s="69">
        <v>22.150068210931973</v>
      </c>
      <c r="P105" s="89">
        <v>1</v>
      </c>
      <c r="Q105" s="89"/>
    </row>
    <row r="106" spans="3:17" s="70" customFormat="1" ht="32" customHeight="1">
      <c r="C106" s="65">
        <v>99</v>
      </c>
      <c r="D106" s="66">
        <v>6</v>
      </c>
      <c r="E106" s="117"/>
      <c r="F106" s="66">
        <v>61207</v>
      </c>
      <c r="G106" s="67" t="s">
        <v>20</v>
      </c>
      <c r="H106" s="72">
        <v>94.183999999999997</v>
      </c>
      <c r="I106" s="72">
        <v>8.94</v>
      </c>
      <c r="J106" s="68">
        <v>0</v>
      </c>
      <c r="K106" s="68">
        <f t="shared" si="28"/>
        <v>6.7390000000000025</v>
      </c>
      <c r="L106" s="68">
        <f t="shared" si="29"/>
        <v>109.863</v>
      </c>
      <c r="M106" s="68">
        <v>32.064</v>
      </c>
      <c r="N106" s="68">
        <v>141.92699999999999</v>
      </c>
      <c r="O106" s="69">
        <v>28.044396647304939</v>
      </c>
      <c r="P106" s="89">
        <v>1</v>
      </c>
      <c r="Q106" s="89"/>
    </row>
    <row r="107" spans="3:17" s="70" customFormat="1" ht="32" customHeight="1">
      <c r="C107" s="65">
        <v>100</v>
      </c>
      <c r="D107" s="66">
        <v>6</v>
      </c>
      <c r="E107" s="118"/>
      <c r="F107" s="66">
        <v>61208</v>
      </c>
      <c r="G107" s="67" t="s">
        <v>20</v>
      </c>
      <c r="H107" s="72">
        <v>94.183999999999997</v>
      </c>
      <c r="I107" s="72">
        <v>8.94</v>
      </c>
      <c r="J107" s="68">
        <v>0</v>
      </c>
      <c r="K107" s="68">
        <f t="shared" si="28"/>
        <v>6.7390000000000025</v>
      </c>
      <c r="L107" s="68">
        <f t="shared" si="29"/>
        <v>109.863</v>
      </c>
      <c r="M107" s="68">
        <v>32.064</v>
      </c>
      <c r="N107" s="68">
        <v>141.92699999999999</v>
      </c>
      <c r="O107" s="69">
        <v>28.044396647304939</v>
      </c>
      <c r="P107" s="89">
        <v>1</v>
      </c>
      <c r="Q107" s="89"/>
    </row>
    <row r="108" spans="3:17" s="70" customFormat="1" ht="32" customHeight="1">
      <c r="C108" s="65">
        <v>101</v>
      </c>
      <c r="D108" s="66">
        <v>6</v>
      </c>
      <c r="E108" s="116">
        <v>13</v>
      </c>
      <c r="F108" s="66">
        <v>61301</v>
      </c>
      <c r="G108" s="67" t="s">
        <v>19</v>
      </c>
      <c r="H108" s="72">
        <v>67.41</v>
      </c>
      <c r="I108" s="72">
        <v>5.88</v>
      </c>
      <c r="J108" s="68">
        <v>0</v>
      </c>
      <c r="K108" s="68">
        <f>L108-H108-I108</f>
        <v>10.050000000000008</v>
      </c>
      <c r="L108" s="68">
        <f t="shared" ref="L108:L115" si="30">N108-M108</f>
        <v>83.34</v>
      </c>
      <c r="M108" s="68">
        <v>26.864000000000001</v>
      </c>
      <c r="N108" s="68">
        <v>110.20400000000001</v>
      </c>
      <c r="O108" s="69">
        <v>21.776016460008272</v>
      </c>
      <c r="P108" s="89">
        <v>1</v>
      </c>
      <c r="Q108" s="89"/>
    </row>
    <row r="109" spans="3:17" s="70" customFormat="1" ht="32" customHeight="1">
      <c r="C109" s="65">
        <v>102</v>
      </c>
      <c r="D109" s="66">
        <v>6</v>
      </c>
      <c r="E109" s="117"/>
      <c r="F109" s="66">
        <v>61302</v>
      </c>
      <c r="G109" s="67" t="s">
        <v>19</v>
      </c>
      <c r="H109" s="72">
        <v>67.41</v>
      </c>
      <c r="I109" s="72">
        <v>5.9</v>
      </c>
      <c r="J109" s="68">
        <v>0</v>
      </c>
      <c r="K109" s="68">
        <f t="shared" ref="K109:K115" si="31">L109-H109-I109</f>
        <v>10.030000000000006</v>
      </c>
      <c r="L109" s="68">
        <f t="shared" si="30"/>
        <v>83.34</v>
      </c>
      <c r="M109" s="68">
        <v>27.033000000000001</v>
      </c>
      <c r="N109" s="68">
        <v>110.373</v>
      </c>
      <c r="O109" s="69">
        <v>21.809410409245519</v>
      </c>
      <c r="P109" s="89">
        <v>1</v>
      </c>
      <c r="Q109" s="89"/>
    </row>
    <row r="110" spans="3:17" s="70" customFormat="1" ht="32" customHeight="1">
      <c r="C110" s="65">
        <v>103</v>
      </c>
      <c r="D110" s="66">
        <v>6</v>
      </c>
      <c r="E110" s="117"/>
      <c r="F110" s="66">
        <v>61303</v>
      </c>
      <c r="G110" s="67" t="s">
        <v>20</v>
      </c>
      <c r="H110" s="72">
        <v>94.183999999999997</v>
      </c>
      <c r="I110" s="72">
        <v>8.94</v>
      </c>
      <c r="J110" s="68">
        <v>0</v>
      </c>
      <c r="K110" s="68">
        <f t="shared" si="31"/>
        <v>6.7390000000000025</v>
      </c>
      <c r="L110" s="68">
        <f t="shared" si="30"/>
        <v>109.863</v>
      </c>
      <c r="M110" s="68">
        <v>32.232999999999997</v>
      </c>
      <c r="N110" s="68">
        <v>142.096</v>
      </c>
      <c r="O110" s="69">
        <v>28.07779059654219</v>
      </c>
      <c r="P110" s="89">
        <v>1</v>
      </c>
      <c r="Q110" s="89"/>
    </row>
    <row r="111" spans="3:17" s="70" customFormat="1" ht="32" customHeight="1">
      <c r="C111" s="65">
        <v>104</v>
      </c>
      <c r="D111" s="66">
        <v>6</v>
      </c>
      <c r="E111" s="117"/>
      <c r="F111" s="66">
        <v>61304</v>
      </c>
      <c r="G111" s="67" t="s">
        <v>20</v>
      </c>
      <c r="H111" s="72">
        <v>94.183999999999997</v>
      </c>
      <c r="I111" s="72">
        <v>8.94</v>
      </c>
      <c r="J111" s="68">
        <v>0</v>
      </c>
      <c r="K111" s="68">
        <f t="shared" si="31"/>
        <v>6.7390000000000025</v>
      </c>
      <c r="L111" s="68">
        <f t="shared" si="30"/>
        <v>109.863</v>
      </c>
      <c r="M111" s="68">
        <v>32.232999999999997</v>
      </c>
      <c r="N111" s="68">
        <v>142.096</v>
      </c>
      <c r="O111" s="69">
        <v>28.07779059654219</v>
      </c>
      <c r="P111" s="89">
        <v>1</v>
      </c>
      <c r="Q111" s="89"/>
    </row>
    <row r="112" spans="3:17" s="70" customFormat="1" ht="32" customHeight="1">
      <c r="C112" s="65">
        <v>105</v>
      </c>
      <c r="D112" s="66">
        <v>6</v>
      </c>
      <c r="E112" s="117"/>
      <c r="F112" s="66">
        <v>61305</v>
      </c>
      <c r="G112" s="67" t="s">
        <v>19</v>
      </c>
      <c r="H112" s="72">
        <v>67.41</v>
      </c>
      <c r="I112" s="72">
        <v>5.88</v>
      </c>
      <c r="J112" s="68">
        <v>0</v>
      </c>
      <c r="K112" s="68">
        <f t="shared" si="31"/>
        <v>10.050000000000008</v>
      </c>
      <c r="L112" s="68">
        <f t="shared" si="30"/>
        <v>83.34</v>
      </c>
      <c r="M112" s="68">
        <v>27.033000000000001</v>
      </c>
      <c r="N112" s="68">
        <v>110.373</v>
      </c>
      <c r="O112" s="69">
        <v>21.809410409245519</v>
      </c>
      <c r="P112" s="89">
        <v>1</v>
      </c>
      <c r="Q112" s="89"/>
    </row>
    <row r="113" spans="3:17" s="70" customFormat="1" ht="32" customHeight="1">
      <c r="C113" s="65">
        <v>106</v>
      </c>
      <c r="D113" s="66">
        <v>6</v>
      </c>
      <c r="E113" s="117"/>
      <c r="F113" s="66">
        <v>61306</v>
      </c>
      <c r="G113" s="67" t="s">
        <v>19</v>
      </c>
      <c r="H113" s="72">
        <v>67.41</v>
      </c>
      <c r="I113" s="72">
        <v>5.9</v>
      </c>
      <c r="J113" s="68">
        <v>0</v>
      </c>
      <c r="K113" s="68">
        <f t="shared" si="31"/>
        <v>10.030000000000006</v>
      </c>
      <c r="L113" s="68">
        <f t="shared" si="30"/>
        <v>83.34</v>
      </c>
      <c r="M113" s="68">
        <v>26.864000000000001</v>
      </c>
      <c r="N113" s="68">
        <v>110.20400000000001</v>
      </c>
      <c r="O113" s="69">
        <v>21.776016460008272</v>
      </c>
      <c r="P113" s="89">
        <v>1</v>
      </c>
      <c r="Q113" s="89"/>
    </row>
    <row r="114" spans="3:17" s="70" customFormat="1" ht="32" customHeight="1">
      <c r="C114" s="65">
        <v>107</v>
      </c>
      <c r="D114" s="66">
        <v>6</v>
      </c>
      <c r="E114" s="117"/>
      <c r="F114" s="66">
        <v>61307</v>
      </c>
      <c r="G114" s="67" t="s">
        <v>20</v>
      </c>
      <c r="H114" s="72">
        <v>94.183999999999997</v>
      </c>
      <c r="I114" s="72">
        <v>8.94</v>
      </c>
      <c r="J114" s="68">
        <v>0</v>
      </c>
      <c r="K114" s="68">
        <f t="shared" si="31"/>
        <v>6.7390000000000025</v>
      </c>
      <c r="L114" s="68">
        <f t="shared" si="30"/>
        <v>109.863</v>
      </c>
      <c r="M114" s="68">
        <v>32.064</v>
      </c>
      <c r="N114" s="68">
        <v>141.92699999999999</v>
      </c>
      <c r="O114" s="69">
        <v>28.044396647304939</v>
      </c>
      <c r="P114" s="89">
        <v>1</v>
      </c>
      <c r="Q114" s="89"/>
    </row>
    <row r="115" spans="3:17" s="70" customFormat="1" ht="32" customHeight="1">
      <c r="C115" s="65">
        <v>108</v>
      </c>
      <c r="D115" s="66">
        <v>6</v>
      </c>
      <c r="E115" s="118"/>
      <c r="F115" s="66">
        <v>61308</v>
      </c>
      <c r="G115" s="67" t="s">
        <v>20</v>
      </c>
      <c r="H115" s="72">
        <v>94.183999999999997</v>
      </c>
      <c r="I115" s="72">
        <v>8.94</v>
      </c>
      <c r="J115" s="68">
        <v>0</v>
      </c>
      <c r="K115" s="68">
        <f t="shared" si="31"/>
        <v>6.7390000000000025</v>
      </c>
      <c r="L115" s="68">
        <f t="shared" si="30"/>
        <v>109.863</v>
      </c>
      <c r="M115" s="68">
        <v>32.064</v>
      </c>
      <c r="N115" s="68">
        <v>141.92699999999999</v>
      </c>
      <c r="O115" s="69">
        <v>28.044396647304939</v>
      </c>
      <c r="P115" s="89">
        <v>1</v>
      </c>
      <c r="Q115" s="89"/>
    </row>
    <row r="116" spans="3:17" s="70" customFormat="1" ht="32" customHeight="1">
      <c r="C116" s="65">
        <v>109</v>
      </c>
      <c r="D116" s="66">
        <v>6</v>
      </c>
      <c r="E116" s="116">
        <v>14</v>
      </c>
      <c r="F116" s="66">
        <v>61401</v>
      </c>
      <c r="G116" s="67" t="s">
        <v>19</v>
      </c>
      <c r="H116" s="72">
        <v>67.41</v>
      </c>
      <c r="I116" s="72">
        <v>5.88</v>
      </c>
      <c r="J116" s="68">
        <v>0</v>
      </c>
      <c r="K116" s="68">
        <f>L116-H116-I116</f>
        <v>10.050000000000008</v>
      </c>
      <c r="L116" s="68">
        <f t="shared" ref="L116:L123" si="32">N116-M116</f>
        <v>83.34</v>
      </c>
      <c r="M116" s="68">
        <v>26.864000000000001</v>
      </c>
      <c r="N116" s="68">
        <v>110.20400000000001</v>
      </c>
      <c r="O116" s="69">
        <v>21.776016460008272</v>
      </c>
      <c r="P116" s="89">
        <v>1</v>
      </c>
      <c r="Q116" s="89"/>
    </row>
    <row r="117" spans="3:17" s="70" customFormat="1" ht="32" customHeight="1">
      <c r="C117" s="65">
        <v>110</v>
      </c>
      <c r="D117" s="66">
        <v>6</v>
      </c>
      <c r="E117" s="117"/>
      <c r="F117" s="66">
        <v>61402</v>
      </c>
      <c r="G117" s="67" t="s">
        <v>19</v>
      </c>
      <c r="H117" s="72">
        <v>67.41</v>
      </c>
      <c r="I117" s="72">
        <v>5.9</v>
      </c>
      <c r="J117" s="68">
        <v>0</v>
      </c>
      <c r="K117" s="68">
        <f t="shared" ref="K117:K123" si="33">L117-H117-I117</f>
        <v>10.030000000000006</v>
      </c>
      <c r="L117" s="68">
        <f t="shared" si="32"/>
        <v>83.34</v>
      </c>
      <c r="M117" s="68">
        <v>27.033000000000001</v>
      </c>
      <c r="N117" s="68">
        <v>110.373</v>
      </c>
      <c r="O117" s="69">
        <v>21.809410409245519</v>
      </c>
      <c r="P117" s="89">
        <v>1</v>
      </c>
      <c r="Q117" s="89"/>
    </row>
    <row r="118" spans="3:17" s="70" customFormat="1" ht="32" customHeight="1">
      <c r="C118" s="65">
        <v>111</v>
      </c>
      <c r="D118" s="66">
        <v>6</v>
      </c>
      <c r="E118" s="117"/>
      <c r="F118" s="66">
        <v>61403</v>
      </c>
      <c r="G118" s="67" t="s">
        <v>20</v>
      </c>
      <c r="H118" s="72">
        <v>94.183999999999997</v>
      </c>
      <c r="I118" s="72">
        <v>8.94</v>
      </c>
      <c r="J118" s="68">
        <v>0</v>
      </c>
      <c r="K118" s="68">
        <f t="shared" si="33"/>
        <v>6.7390000000000025</v>
      </c>
      <c r="L118" s="68">
        <f t="shared" si="32"/>
        <v>109.863</v>
      </c>
      <c r="M118" s="68">
        <v>32.232999999999997</v>
      </c>
      <c r="N118" s="68">
        <v>142.096</v>
      </c>
      <c r="O118" s="69">
        <v>28.07779059654219</v>
      </c>
      <c r="P118" s="89">
        <v>1</v>
      </c>
      <c r="Q118" s="89"/>
    </row>
    <row r="119" spans="3:17" s="70" customFormat="1" ht="32" customHeight="1">
      <c r="C119" s="65">
        <v>112</v>
      </c>
      <c r="D119" s="66">
        <v>6</v>
      </c>
      <c r="E119" s="117"/>
      <c r="F119" s="66">
        <v>61404</v>
      </c>
      <c r="G119" s="67" t="s">
        <v>20</v>
      </c>
      <c r="H119" s="72">
        <v>94.183999999999997</v>
      </c>
      <c r="I119" s="72">
        <v>8.94</v>
      </c>
      <c r="J119" s="68">
        <v>0</v>
      </c>
      <c r="K119" s="68">
        <f t="shared" si="33"/>
        <v>6.7390000000000025</v>
      </c>
      <c r="L119" s="68">
        <f t="shared" si="32"/>
        <v>109.863</v>
      </c>
      <c r="M119" s="68">
        <v>32.232999999999997</v>
      </c>
      <c r="N119" s="68">
        <v>142.096</v>
      </c>
      <c r="O119" s="69">
        <v>28.07779059654219</v>
      </c>
      <c r="P119" s="89">
        <v>1</v>
      </c>
      <c r="Q119" s="89"/>
    </row>
    <row r="120" spans="3:17" s="70" customFormat="1" ht="32" customHeight="1">
      <c r="C120" s="65">
        <v>113</v>
      </c>
      <c r="D120" s="66">
        <v>6</v>
      </c>
      <c r="E120" s="117"/>
      <c r="F120" s="66">
        <v>61405</v>
      </c>
      <c r="G120" s="67" t="s">
        <v>19</v>
      </c>
      <c r="H120" s="72">
        <v>67.41</v>
      </c>
      <c r="I120" s="72">
        <v>5.88</v>
      </c>
      <c r="J120" s="68">
        <v>0</v>
      </c>
      <c r="K120" s="68">
        <f t="shared" si="33"/>
        <v>10.050000000000008</v>
      </c>
      <c r="L120" s="68">
        <f t="shared" si="32"/>
        <v>83.34</v>
      </c>
      <c r="M120" s="68">
        <v>27.033000000000001</v>
      </c>
      <c r="N120" s="68">
        <v>110.373</v>
      </c>
      <c r="O120" s="69">
        <v>21.809410409245519</v>
      </c>
      <c r="P120" s="89">
        <v>1</v>
      </c>
      <c r="Q120" s="89"/>
    </row>
    <row r="121" spans="3:17" s="70" customFormat="1" ht="32" customHeight="1">
      <c r="C121" s="65">
        <v>114</v>
      </c>
      <c r="D121" s="66">
        <v>6</v>
      </c>
      <c r="E121" s="117"/>
      <c r="F121" s="66">
        <v>61406</v>
      </c>
      <c r="G121" s="67" t="s">
        <v>19</v>
      </c>
      <c r="H121" s="72">
        <v>67.41</v>
      </c>
      <c r="I121" s="72">
        <v>5.9</v>
      </c>
      <c r="J121" s="68">
        <v>0</v>
      </c>
      <c r="K121" s="68">
        <f t="shared" si="33"/>
        <v>10.030000000000006</v>
      </c>
      <c r="L121" s="68">
        <f t="shared" si="32"/>
        <v>83.34</v>
      </c>
      <c r="M121" s="68">
        <v>26.864000000000001</v>
      </c>
      <c r="N121" s="68">
        <v>110.20400000000001</v>
      </c>
      <c r="O121" s="69">
        <v>21.776016460008272</v>
      </c>
      <c r="P121" s="89">
        <v>1</v>
      </c>
      <c r="Q121" s="89"/>
    </row>
    <row r="122" spans="3:17" s="70" customFormat="1" ht="32" customHeight="1">
      <c r="C122" s="65">
        <v>115</v>
      </c>
      <c r="D122" s="66">
        <v>6</v>
      </c>
      <c r="E122" s="117"/>
      <c r="F122" s="66">
        <v>61407</v>
      </c>
      <c r="G122" s="67" t="s">
        <v>20</v>
      </c>
      <c r="H122" s="72">
        <v>94.183999999999997</v>
      </c>
      <c r="I122" s="72">
        <v>8.94</v>
      </c>
      <c r="J122" s="68">
        <v>0</v>
      </c>
      <c r="K122" s="68">
        <f t="shared" si="33"/>
        <v>6.7390000000000025</v>
      </c>
      <c r="L122" s="68">
        <f t="shared" si="32"/>
        <v>109.863</v>
      </c>
      <c r="M122" s="68">
        <v>32.064</v>
      </c>
      <c r="N122" s="68">
        <v>141.92699999999999</v>
      </c>
      <c r="O122" s="69">
        <v>28.044396647304939</v>
      </c>
      <c r="P122" s="89">
        <v>1</v>
      </c>
      <c r="Q122" s="89"/>
    </row>
    <row r="123" spans="3:17" s="70" customFormat="1" ht="32" customHeight="1">
      <c r="C123" s="65">
        <v>116</v>
      </c>
      <c r="D123" s="66">
        <v>6</v>
      </c>
      <c r="E123" s="118"/>
      <c r="F123" s="66">
        <v>61408</v>
      </c>
      <c r="G123" s="67" t="s">
        <v>20</v>
      </c>
      <c r="H123" s="72">
        <v>94.183999999999997</v>
      </c>
      <c r="I123" s="72">
        <v>8.94</v>
      </c>
      <c r="J123" s="68">
        <v>0</v>
      </c>
      <c r="K123" s="68">
        <f t="shared" si="33"/>
        <v>6.7390000000000025</v>
      </c>
      <c r="L123" s="68">
        <f t="shared" si="32"/>
        <v>109.863</v>
      </c>
      <c r="M123" s="68">
        <v>32.064</v>
      </c>
      <c r="N123" s="68">
        <v>141.92699999999999</v>
      </c>
      <c r="O123" s="69">
        <v>28.044396647304939</v>
      </c>
      <c r="P123" s="89">
        <v>1</v>
      </c>
      <c r="Q123" s="89"/>
    </row>
    <row r="124" spans="3:17" s="70" customFormat="1" ht="32" customHeight="1">
      <c r="C124" s="65">
        <v>117</v>
      </c>
      <c r="D124" s="66">
        <v>6</v>
      </c>
      <c r="E124" s="116">
        <v>15</v>
      </c>
      <c r="F124" s="66">
        <v>61501</v>
      </c>
      <c r="G124" s="67" t="s">
        <v>22</v>
      </c>
      <c r="H124" s="72">
        <v>67.41</v>
      </c>
      <c r="I124" s="72">
        <v>5.88</v>
      </c>
      <c r="J124" s="73"/>
      <c r="K124" s="68">
        <f t="shared" ref="K124:K131" si="34">L124-H124-I124</f>
        <v>11.490000000000006</v>
      </c>
      <c r="L124" s="68">
        <f t="shared" ref="L124:L131" si="35">N124-M124</f>
        <v>84.78</v>
      </c>
      <c r="M124" s="68">
        <v>27.317</v>
      </c>
      <c r="N124" s="68">
        <v>112.09700000000001</v>
      </c>
      <c r="O124" s="69">
        <v>22.150068210931973</v>
      </c>
      <c r="P124" s="89">
        <v>1</v>
      </c>
      <c r="Q124" s="89"/>
    </row>
    <row r="125" spans="3:17" s="70" customFormat="1" ht="32" customHeight="1">
      <c r="C125" s="65">
        <v>118</v>
      </c>
      <c r="D125" s="66">
        <v>6</v>
      </c>
      <c r="E125" s="117"/>
      <c r="F125" s="66">
        <v>61502</v>
      </c>
      <c r="G125" s="67" t="s">
        <v>22</v>
      </c>
      <c r="H125" s="72">
        <v>67.41</v>
      </c>
      <c r="I125" s="72">
        <v>5.9</v>
      </c>
      <c r="J125" s="73"/>
      <c r="K125" s="68">
        <f t="shared" si="34"/>
        <v>11.470000000000004</v>
      </c>
      <c r="L125" s="68">
        <f t="shared" si="35"/>
        <v>84.78</v>
      </c>
      <c r="M125" s="68">
        <v>27.486000000000001</v>
      </c>
      <c r="N125" s="68">
        <v>112.26600000000001</v>
      </c>
      <c r="O125" s="69">
        <v>22.183462160169221</v>
      </c>
      <c r="P125" s="89">
        <v>1</v>
      </c>
      <c r="Q125" s="89"/>
    </row>
    <row r="126" spans="3:17" s="70" customFormat="1" ht="32" customHeight="1">
      <c r="C126" s="65">
        <v>119</v>
      </c>
      <c r="D126" s="66">
        <v>6</v>
      </c>
      <c r="E126" s="117"/>
      <c r="F126" s="66">
        <v>61503</v>
      </c>
      <c r="G126" s="67" t="s">
        <v>20</v>
      </c>
      <c r="H126" s="72">
        <v>94.183999999999997</v>
      </c>
      <c r="I126" s="72">
        <v>8.94</v>
      </c>
      <c r="J126" s="68"/>
      <c r="K126" s="68">
        <f t="shared" si="34"/>
        <v>6.7390000000000025</v>
      </c>
      <c r="L126" s="68">
        <f t="shared" si="35"/>
        <v>109.863</v>
      </c>
      <c r="M126" s="68">
        <v>32.232999999999997</v>
      </c>
      <c r="N126" s="68">
        <v>142.096</v>
      </c>
      <c r="O126" s="69">
        <v>28.07779059654219</v>
      </c>
      <c r="P126" s="89">
        <v>1</v>
      </c>
      <c r="Q126" s="89"/>
    </row>
    <row r="127" spans="3:17" s="70" customFormat="1" ht="32" customHeight="1">
      <c r="C127" s="65">
        <v>120</v>
      </c>
      <c r="D127" s="66">
        <v>6</v>
      </c>
      <c r="E127" s="117"/>
      <c r="F127" s="66">
        <v>61504</v>
      </c>
      <c r="G127" s="67" t="s">
        <v>20</v>
      </c>
      <c r="H127" s="72">
        <v>94.183999999999997</v>
      </c>
      <c r="I127" s="72">
        <v>8.94</v>
      </c>
      <c r="J127" s="68"/>
      <c r="K127" s="68">
        <f t="shared" si="34"/>
        <v>6.7390000000000025</v>
      </c>
      <c r="L127" s="68">
        <f t="shared" si="35"/>
        <v>109.863</v>
      </c>
      <c r="M127" s="68">
        <v>32.232999999999997</v>
      </c>
      <c r="N127" s="68">
        <v>142.096</v>
      </c>
      <c r="O127" s="69">
        <v>28.07779059654219</v>
      </c>
      <c r="P127" s="89">
        <v>1</v>
      </c>
      <c r="Q127" s="89"/>
    </row>
    <row r="128" spans="3:17" s="70" customFormat="1" ht="32" customHeight="1">
      <c r="C128" s="65">
        <v>121</v>
      </c>
      <c r="D128" s="66">
        <v>6</v>
      </c>
      <c r="E128" s="117"/>
      <c r="F128" s="66">
        <v>61505</v>
      </c>
      <c r="G128" s="67" t="s">
        <v>22</v>
      </c>
      <c r="H128" s="72">
        <v>67.41</v>
      </c>
      <c r="I128" s="72">
        <v>5.88</v>
      </c>
      <c r="J128" s="73"/>
      <c r="K128" s="68">
        <f t="shared" si="34"/>
        <v>11.490000000000006</v>
      </c>
      <c r="L128" s="68">
        <f t="shared" si="35"/>
        <v>84.78</v>
      </c>
      <c r="M128" s="68">
        <v>27.486000000000001</v>
      </c>
      <c r="N128" s="68">
        <v>112.26600000000001</v>
      </c>
      <c r="O128" s="69">
        <v>22.183462160169221</v>
      </c>
      <c r="P128" s="89">
        <v>0</v>
      </c>
      <c r="Q128" s="89">
        <v>1</v>
      </c>
    </row>
    <row r="129" spans="3:17" s="70" customFormat="1" ht="32" customHeight="1">
      <c r="C129" s="65">
        <v>122</v>
      </c>
      <c r="D129" s="66">
        <v>6</v>
      </c>
      <c r="E129" s="117"/>
      <c r="F129" s="66">
        <v>61506</v>
      </c>
      <c r="G129" s="67" t="s">
        <v>22</v>
      </c>
      <c r="H129" s="72">
        <v>67.41</v>
      </c>
      <c r="I129" s="72">
        <v>5.9</v>
      </c>
      <c r="J129" s="73"/>
      <c r="K129" s="68">
        <f t="shared" si="34"/>
        <v>11.470000000000004</v>
      </c>
      <c r="L129" s="68">
        <f t="shared" si="35"/>
        <v>84.78</v>
      </c>
      <c r="M129" s="68">
        <v>27.317</v>
      </c>
      <c r="N129" s="68">
        <v>112.09700000000001</v>
      </c>
      <c r="O129" s="69">
        <v>22.150068210931973</v>
      </c>
      <c r="P129" s="89">
        <v>1</v>
      </c>
      <c r="Q129" s="89"/>
    </row>
    <row r="130" spans="3:17" s="70" customFormat="1" ht="32" customHeight="1">
      <c r="C130" s="65">
        <v>123</v>
      </c>
      <c r="D130" s="66">
        <v>6</v>
      </c>
      <c r="E130" s="117"/>
      <c r="F130" s="66">
        <v>61507</v>
      </c>
      <c r="G130" s="67" t="s">
        <v>20</v>
      </c>
      <c r="H130" s="72">
        <v>94.183999999999997</v>
      </c>
      <c r="I130" s="72">
        <v>8.94</v>
      </c>
      <c r="J130" s="68">
        <v>0</v>
      </c>
      <c r="K130" s="68">
        <f t="shared" si="34"/>
        <v>6.7390000000000025</v>
      </c>
      <c r="L130" s="68">
        <f t="shared" si="35"/>
        <v>109.863</v>
      </c>
      <c r="M130" s="68">
        <v>32.064</v>
      </c>
      <c r="N130" s="68">
        <v>141.92699999999999</v>
      </c>
      <c r="O130" s="69">
        <v>28.044396647304939</v>
      </c>
      <c r="P130" s="89">
        <v>1</v>
      </c>
      <c r="Q130" s="89"/>
    </row>
    <row r="131" spans="3:17" s="70" customFormat="1" ht="32" customHeight="1">
      <c r="C131" s="65">
        <v>124</v>
      </c>
      <c r="D131" s="66">
        <v>6</v>
      </c>
      <c r="E131" s="118"/>
      <c r="F131" s="66">
        <v>61508</v>
      </c>
      <c r="G131" s="67" t="s">
        <v>20</v>
      </c>
      <c r="H131" s="72">
        <v>94.183999999999997</v>
      </c>
      <c r="I131" s="72">
        <v>8.94</v>
      </c>
      <c r="J131" s="68">
        <v>0</v>
      </c>
      <c r="K131" s="68">
        <f t="shared" si="34"/>
        <v>6.7390000000000025</v>
      </c>
      <c r="L131" s="68">
        <f t="shared" si="35"/>
        <v>109.863</v>
      </c>
      <c r="M131" s="68">
        <v>32.064</v>
      </c>
      <c r="N131" s="68">
        <v>141.92699999999999</v>
      </c>
      <c r="O131" s="69">
        <v>28.044396647304939</v>
      </c>
      <c r="P131" s="89">
        <v>1</v>
      </c>
      <c r="Q131" s="89"/>
    </row>
    <row r="132" spans="3:17" s="70" customFormat="1" ht="32" customHeight="1">
      <c r="C132" s="65">
        <v>125</v>
      </c>
      <c r="D132" s="66">
        <v>6</v>
      </c>
      <c r="E132" s="116">
        <v>16</v>
      </c>
      <c r="F132" s="66">
        <v>61601</v>
      </c>
      <c r="G132" s="67" t="s">
        <v>19</v>
      </c>
      <c r="H132" s="72">
        <v>67.41</v>
      </c>
      <c r="I132" s="72">
        <v>5.88</v>
      </c>
      <c r="J132" s="68">
        <v>0</v>
      </c>
      <c r="K132" s="68">
        <f>L132-H132-I132</f>
        <v>10.050000000000008</v>
      </c>
      <c r="L132" s="68">
        <f t="shared" ref="L132:L139" si="36">N132-M132</f>
        <v>83.34</v>
      </c>
      <c r="M132" s="68">
        <v>26.864000000000001</v>
      </c>
      <c r="N132" s="68">
        <v>110.20400000000001</v>
      </c>
      <c r="O132" s="69">
        <v>21.776016460008272</v>
      </c>
      <c r="P132" s="89">
        <v>1</v>
      </c>
      <c r="Q132" s="89"/>
    </row>
    <row r="133" spans="3:17" s="70" customFormat="1" ht="32" customHeight="1">
      <c r="C133" s="65">
        <v>126</v>
      </c>
      <c r="D133" s="66">
        <v>6</v>
      </c>
      <c r="E133" s="117"/>
      <c r="F133" s="66">
        <v>61602</v>
      </c>
      <c r="G133" s="67" t="s">
        <v>19</v>
      </c>
      <c r="H133" s="72">
        <v>67.41</v>
      </c>
      <c r="I133" s="72">
        <v>5.9</v>
      </c>
      <c r="J133" s="68">
        <v>0</v>
      </c>
      <c r="K133" s="68">
        <f t="shared" ref="K133:K139" si="37">L133-H133-I133</f>
        <v>10.030000000000006</v>
      </c>
      <c r="L133" s="68">
        <f t="shared" si="36"/>
        <v>83.34</v>
      </c>
      <c r="M133" s="68">
        <v>27.033000000000001</v>
      </c>
      <c r="N133" s="68">
        <v>110.373</v>
      </c>
      <c r="O133" s="69">
        <v>21.809410409245519</v>
      </c>
      <c r="P133" s="89">
        <v>1</v>
      </c>
      <c r="Q133" s="89"/>
    </row>
    <row r="134" spans="3:17" s="70" customFormat="1" ht="32" customHeight="1">
      <c r="C134" s="65">
        <v>127</v>
      </c>
      <c r="D134" s="66">
        <v>6</v>
      </c>
      <c r="E134" s="117"/>
      <c r="F134" s="66">
        <v>61603</v>
      </c>
      <c r="G134" s="67" t="s">
        <v>20</v>
      </c>
      <c r="H134" s="72">
        <v>94.183999999999997</v>
      </c>
      <c r="I134" s="72">
        <v>8.94</v>
      </c>
      <c r="J134" s="68">
        <v>0</v>
      </c>
      <c r="K134" s="68">
        <f t="shared" si="37"/>
        <v>6.7390000000000025</v>
      </c>
      <c r="L134" s="68">
        <f t="shared" si="36"/>
        <v>109.863</v>
      </c>
      <c r="M134" s="68">
        <v>32.232999999999997</v>
      </c>
      <c r="N134" s="68">
        <v>142.096</v>
      </c>
      <c r="O134" s="69">
        <v>28.07779059654219</v>
      </c>
      <c r="P134" s="89">
        <v>1</v>
      </c>
      <c r="Q134" s="89"/>
    </row>
    <row r="135" spans="3:17" s="70" customFormat="1" ht="32" customHeight="1">
      <c r="C135" s="65">
        <v>128</v>
      </c>
      <c r="D135" s="66">
        <v>6</v>
      </c>
      <c r="E135" s="117"/>
      <c r="F135" s="66">
        <v>61604</v>
      </c>
      <c r="G135" s="67" t="s">
        <v>20</v>
      </c>
      <c r="H135" s="72">
        <v>94.183999999999997</v>
      </c>
      <c r="I135" s="72">
        <v>8.94</v>
      </c>
      <c r="J135" s="68">
        <v>0</v>
      </c>
      <c r="K135" s="68">
        <f t="shared" si="37"/>
        <v>6.7390000000000025</v>
      </c>
      <c r="L135" s="68">
        <f t="shared" si="36"/>
        <v>109.863</v>
      </c>
      <c r="M135" s="68">
        <v>32.232999999999997</v>
      </c>
      <c r="N135" s="68">
        <v>142.096</v>
      </c>
      <c r="O135" s="69">
        <v>28.07779059654219</v>
      </c>
      <c r="P135" s="89">
        <v>1</v>
      </c>
      <c r="Q135" s="89"/>
    </row>
    <row r="136" spans="3:17" s="70" customFormat="1" ht="32" customHeight="1">
      <c r="C136" s="65">
        <v>129</v>
      </c>
      <c r="D136" s="66">
        <v>6</v>
      </c>
      <c r="E136" s="117"/>
      <c r="F136" s="66">
        <v>61605</v>
      </c>
      <c r="G136" s="67" t="s">
        <v>19</v>
      </c>
      <c r="H136" s="72">
        <v>67.41</v>
      </c>
      <c r="I136" s="72">
        <v>5.88</v>
      </c>
      <c r="J136" s="68">
        <v>0</v>
      </c>
      <c r="K136" s="68">
        <f t="shared" si="37"/>
        <v>10.050000000000008</v>
      </c>
      <c r="L136" s="68">
        <f t="shared" si="36"/>
        <v>83.34</v>
      </c>
      <c r="M136" s="68">
        <v>27.033000000000001</v>
      </c>
      <c r="N136" s="68">
        <v>110.373</v>
      </c>
      <c r="O136" s="69">
        <v>21.809410409245519</v>
      </c>
      <c r="P136" s="89">
        <v>1</v>
      </c>
      <c r="Q136" s="89"/>
    </row>
    <row r="137" spans="3:17" s="70" customFormat="1" ht="32" customHeight="1">
      <c r="C137" s="65">
        <v>130</v>
      </c>
      <c r="D137" s="66">
        <v>6</v>
      </c>
      <c r="E137" s="117"/>
      <c r="F137" s="66">
        <v>61606</v>
      </c>
      <c r="G137" s="67" t="s">
        <v>19</v>
      </c>
      <c r="H137" s="72">
        <v>67.41</v>
      </c>
      <c r="I137" s="72">
        <v>5.9</v>
      </c>
      <c r="J137" s="68">
        <v>0</v>
      </c>
      <c r="K137" s="68">
        <f t="shared" si="37"/>
        <v>10.030000000000006</v>
      </c>
      <c r="L137" s="68">
        <f t="shared" si="36"/>
        <v>83.34</v>
      </c>
      <c r="M137" s="68">
        <v>26.864000000000001</v>
      </c>
      <c r="N137" s="68">
        <v>110.20400000000001</v>
      </c>
      <c r="O137" s="69">
        <v>21.776016460008272</v>
      </c>
      <c r="P137" s="89">
        <v>1</v>
      </c>
      <c r="Q137" s="89"/>
    </row>
    <row r="138" spans="3:17" s="70" customFormat="1" ht="32" customHeight="1">
      <c r="C138" s="65">
        <v>131</v>
      </c>
      <c r="D138" s="66">
        <v>6</v>
      </c>
      <c r="E138" s="117"/>
      <c r="F138" s="66">
        <v>61607</v>
      </c>
      <c r="G138" s="67" t="s">
        <v>20</v>
      </c>
      <c r="H138" s="72">
        <v>94.183999999999997</v>
      </c>
      <c r="I138" s="72">
        <v>8.94</v>
      </c>
      <c r="J138" s="68">
        <v>0</v>
      </c>
      <c r="K138" s="68">
        <f t="shared" si="37"/>
        <v>6.7390000000000025</v>
      </c>
      <c r="L138" s="68">
        <f t="shared" si="36"/>
        <v>109.863</v>
      </c>
      <c r="M138" s="68">
        <v>32.064</v>
      </c>
      <c r="N138" s="68">
        <v>141.92699999999999</v>
      </c>
      <c r="O138" s="69">
        <v>28.044396647304939</v>
      </c>
      <c r="P138" s="89">
        <v>1</v>
      </c>
      <c r="Q138" s="89"/>
    </row>
    <row r="139" spans="3:17" s="70" customFormat="1" ht="32" customHeight="1">
      <c r="C139" s="65">
        <v>132</v>
      </c>
      <c r="D139" s="66">
        <v>6</v>
      </c>
      <c r="E139" s="118"/>
      <c r="F139" s="66">
        <v>61608</v>
      </c>
      <c r="G139" s="67" t="s">
        <v>20</v>
      </c>
      <c r="H139" s="72">
        <v>94.183999999999997</v>
      </c>
      <c r="I139" s="72">
        <v>8.94</v>
      </c>
      <c r="J139" s="68">
        <v>0</v>
      </c>
      <c r="K139" s="68">
        <f t="shared" si="37"/>
        <v>6.7390000000000025</v>
      </c>
      <c r="L139" s="68">
        <f t="shared" si="36"/>
        <v>109.863</v>
      </c>
      <c r="M139" s="68">
        <v>32.064</v>
      </c>
      <c r="N139" s="68">
        <v>141.92699999999999</v>
      </c>
      <c r="O139" s="69">
        <v>28.044396647304939</v>
      </c>
      <c r="P139" s="89">
        <v>1</v>
      </c>
      <c r="Q139" s="89"/>
    </row>
    <row r="140" spans="3:17" s="70" customFormat="1" ht="32" customHeight="1">
      <c r="C140" s="65">
        <v>133</v>
      </c>
      <c r="D140" s="66">
        <v>6</v>
      </c>
      <c r="E140" s="116">
        <v>17</v>
      </c>
      <c r="F140" s="66">
        <v>61701</v>
      </c>
      <c r="G140" s="67" t="s">
        <v>19</v>
      </c>
      <c r="H140" s="72">
        <v>67.41</v>
      </c>
      <c r="I140" s="72">
        <v>5.88</v>
      </c>
      <c r="J140" s="68">
        <v>0</v>
      </c>
      <c r="K140" s="68">
        <f>L140-H140-I140</f>
        <v>10.050000000000008</v>
      </c>
      <c r="L140" s="68">
        <f t="shared" ref="L140:L147" si="38">N140-M140</f>
        <v>83.34</v>
      </c>
      <c r="M140" s="68">
        <v>26.864000000000001</v>
      </c>
      <c r="N140" s="68">
        <v>110.20400000000001</v>
      </c>
      <c r="O140" s="69">
        <v>21.776016460008272</v>
      </c>
      <c r="P140" s="89">
        <v>1</v>
      </c>
      <c r="Q140" s="89"/>
    </row>
    <row r="141" spans="3:17" s="70" customFormat="1" ht="32" customHeight="1">
      <c r="C141" s="65">
        <v>134</v>
      </c>
      <c r="D141" s="66">
        <v>6</v>
      </c>
      <c r="E141" s="117"/>
      <c r="F141" s="66">
        <v>61702</v>
      </c>
      <c r="G141" s="67" t="s">
        <v>19</v>
      </c>
      <c r="H141" s="72">
        <v>67.41</v>
      </c>
      <c r="I141" s="72">
        <v>5.9</v>
      </c>
      <c r="J141" s="68">
        <v>0</v>
      </c>
      <c r="K141" s="68">
        <f t="shared" ref="K141:K147" si="39">L141-H141-I141</f>
        <v>10.030000000000006</v>
      </c>
      <c r="L141" s="68">
        <f t="shared" si="38"/>
        <v>83.34</v>
      </c>
      <c r="M141" s="68">
        <v>27.033000000000001</v>
      </c>
      <c r="N141" s="68">
        <v>110.373</v>
      </c>
      <c r="O141" s="69">
        <v>21.809410409245519</v>
      </c>
      <c r="P141" s="89">
        <v>1</v>
      </c>
      <c r="Q141" s="89"/>
    </row>
    <row r="142" spans="3:17" s="70" customFormat="1" ht="32" customHeight="1">
      <c r="C142" s="65">
        <v>135</v>
      </c>
      <c r="D142" s="66">
        <v>6</v>
      </c>
      <c r="E142" s="117"/>
      <c r="F142" s="66">
        <v>61703</v>
      </c>
      <c r="G142" s="67" t="s">
        <v>20</v>
      </c>
      <c r="H142" s="72">
        <v>94.183999999999997</v>
      </c>
      <c r="I142" s="72">
        <v>8.94</v>
      </c>
      <c r="J142" s="68">
        <v>0</v>
      </c>
      <c r="K142" s="68">
        <f t="shared" si="39"/>
        <v>6.7390000000000025</v>
      </c>
      <c r="L142" s="68">
        <f t="shared" si="38"/>
        <v>109.863</v>
      </c>
      <c r="M142" s="68">
        <v>32.232999999999997</v>
      </c>
      <c r="N142" s="68">
        <v>142.096</v>
      </c>
      <c r="O142" s="69">
        <v>28.07779059654219</v>
      </c>
      <c r="P142" s="89">
        <v>1</v>
      </c>
      <c r="Q142" s="89"/>
    </row>
    <row r="143" spans="3:17" s="70" customFormat="1" ht="32" customHeight="1">
      <c r="C143" s="65">
        <v>136</v>
      </c>
      <c r="D143" s="66">
        <v>6</v>
      </c>
      <c r="E143" s="117"/>
      <c r="F143" s="66">
        <v>61704</v>
      </c>
      <c r="G143" s="67" t="s">
        <v>20</v>
      </c>
      <c r="H143" s="72">
        <v>94.183999999999997</v>
      </c>
      <c r="I143" s="72">
        <v>8.94</v>
      </c>
      <c r="J143" s="68">
        <v>0</v>
      </c>
      <c r="K143" s="68">
        <f t="shared" si="39"/>
        <v>6.7390000000000025</v>
      </c>
      <c r="L143" s="68">
        <f t="shared" si="38"/>
        <v>109.863</v>
      </c>
      <c r="M143" s="68">
        <v>32.232999999999997</v>
      </c>
      <c r="N143" s="68">
        <v>142.096</v>
      </c>
      <c r="O143" s="69">
        <v>28.07779059654219</v>
      </c>
      <c r="P143" s="89">
        <v>1</v>
      </c>
      <c r="Q143" s="89"/>
    </row>
    <row r="144" spans="3:17" s="70" customFormat="1" ht="32" customHeight="1">
      <c r="C144" s="65">
        <v>137</v>
      </c>
      <c r="D144" s="66">
        <v>6</v>
      </c>
      <c r="E144" s="117"/>
      <c r="F144" s="66">
        <v>61705</v>
      </c>
      <c r="G144" s="67" t="s">
        <v>19</v>
      </c>
      <c r="H144" s="72">
        <v>67.41</v>
      </c>
      <c r="I144" s="72">
        <v>5.88</v>
      </c>
      <c r="J144" s="68">
        <v>0</v>
      </c>
      <c r="K144" s="68">
        <f t="shared" si="39"/>
        <v>10.050000000000008</v>
      </c>
      <c r="L144" s="68">
        <f t="shared" si="38"/>
        <v>83.34</v>
      </c>
      <c r="M144" s="68">
        <v>27.033000000000001</v>
      </c>
      <c r="N144" s="68">
        <v>110.373</v>
      </c>
      <c r="O144" s="69">
        <v>21.809410409245519</v>
      </c>
      <c r="P144" s="89">
        <v>1</v>
      </c>
      <c r="Q144" s="89"/>
    </row>
    <row r="145" spans="3:17" s="70" customFormat="1" ht="32" customHeight="1">
      <c r="C145" s="65">
        <v>138</v>
      </c>
      <c r="D145" s="66">
        <v>6</v>
      </c>
      <c r="E145" s="117"/>
      <c r="F145" s="66">
        <v>61706</v>
      </c>
      <c r="G145" s="67" t="s">
        <v>19</v>
      </c>
      <c r="H145" s="72">
        <v>67.41</v>
      </c>
      <c r="I145" s="72">
        <v>5.9</v>
      </c>
      <c r="J145" s="68">
        <v>0</v>
      </c>
      <c r="K145" s="68">
        <f t="shared" si="39"/>
        <v>10.030000000000006</v>
      </c>
      <c r="L145" s="68">
        <f t="shared" si="38"/>
        <v>83.34</v>
      </c>
      <c r="M145" s="68">
        <v>26.864000000000001</v>
      </c>
      <c r="N145" s="68">
        <v>110.20400000000001</v>
      </c>
      <c r="O145" s="69">
        <v>21.776016460008272</v>
      </c>
      <c r="P145" s="89">
        <v>1</v>
      </c>
      <c r="Q145" s="89"/>
    </row>
    <row r="146" spans="3:17" s="70" customFormat="1" ht="32" customHeight="1">
      <c r="C146" s="65">
        <v>139</v>
      </c>
      <c r="D146" s="66">
        <v>6</v>
      </c>
      <c r="E146" s="117"/>
      <c r="F146" s="66">
        <v>61707</v>
      </c>
      <c r="G146" s="67" t="s">
        <v>20</v>
      </c>
      <c r="H146" s="72">
        <v>94.183999999999997</v>
      </c>
      <c r="I146" s="72">
        <v>8.94</v>
      </c>
      <c r="J146" s="68">
        <v>0</v>
      </c>
      <c r="K146" s="68">
        <f t="shared" si="39"/>
        <v>6.7390000000000025</v>
      </c>
      <c r="L146" s="68">
        <f t="shared" si="38"/>
        <v>109.863</v>
      </c>
      <c r="M146" s="68">
        <v>32.064</v>
      </c>
      <c r="N146" s="68">
        <v>141.92699999999999</v>
      </c>
      <c r="O146" s="69">
        <v>28.044396647304939</v>
      </c>
      <c r="P146" s="89">
        <v>1</v>
      </c>
      <c r="Q146" s="89"/>
    </row>
    <row r="147" spans="3:17" s="70" customFormat="1" ht="32" customHeight="1">
      <c r="C147" s="65">
        <v>140</v>
      </c>
      <c r="D147" s="66">
        <v>6</v>
      </c>
      <c r="E147" s="118"/>
      <c r="F147" s="66">
        <v>61708</v>
      </c>
      <c r="G147" s="67" t="s">
        <v>20</v>
      </c>
      <c r="H147" s="72">
        <v>94.183999999999997</v>
      </c>
      <c r="I147" s="72">
        <v>8.94</v>
      </c>
      <c r="J147" s="68">
        <v>0</v>
      </c>
      <c r="K147" s="68">
        <f t="shared" si="39"/>
        <v>6.7390000000000025</v>
      </c>
      <c r="L147" s="68">
        <f t="shared" si="38"/>
        <v>109.863</v>
      </c>
      <c r="M147" s="68">
        <v>32.064</v>
      </c>
      <c r="N147" s="68">
        <v>141.92699999999999</v>
      </c>
      <c r="O147" s="69">
        <v>28.044396647304939</v>
      </c>
      <c r="P147" s="89">
        <v>1</v>
      </c>
      <c r="Q147" s="89"/>
    </row>
    <row r="148" spans="3:17" s="70" customFormat="1" ht="32" customHeight="1">
      <c r="C148" s="65">
        <v>141</v>
      </c>
      <c r="D148" s="66">
        <v>6</v>
      </c>
      <c r="E148" s="116">
        <v>18</v>
      </c>
      <c r="F148" s="66">
        <v>61801</v>
      </c>
      <c r="G148" s="67" t="s">
        <v>22</v>
      </c>
      <c r="H148" s="72">
        <v>67.41</v>
      </c>
      <c r="I148" s="72">
        <v>5.88</v>
      </c>
      <c r="J148" s="73"/>
      <c r="K148" s="68">
        <f t="shared" ref="K148:K155" si="40">L148-H148-I148</f>
        <v>11.490000000000006</v>
      </c>
      <c r="L148" s="68">
        <f t="shared" ref="L148:L155" si="41">N148-M148</f>
        <v>84.78</v>
      </c>
      <c r="M148" s="68">
        <v>27.317</v>
      </c>
      <c r="N148" s="68">
        <v>112.09700000000001</v>
      </c>
      <c r="O148" s="69">
        <v>22.150068210931973</v>
      </c>
      <c r="P148" s="89">
        <v>1</v>
      </c>
      <c r="Q148" s="89"/>
    </row>
    <row r="149" spans="3:17" s="70" customFormat="1" ht="32" customHeight="1">
      <c r="C149" s="65">
        <v>142</v>
      </c>
      <c r="D149" s="66">
        <v>6</v>
      </c>
      <c r="E149" s="117"/>
      <c r="F149" s="66">
        <v>61802</v>
      </c>
      <c r="G149" s="67" t="s">
        <v>22</v>
      </c>
      <c r="H149" s="72">
        <v>67.41</v>
      </c>
      <c r="I149" s="72">
        <v>5.9</v>
      </c>
      <c r="J149" s="73"/>
      <c r="K149" s="68">
        <f t="shared" si="40"/>
        <v>11.470000000000004</v>
      </c>
      <c r="L149" s="68">
        <f t="shared" si="41"/>
        <v>84.78</v>
      </c>
      <c r="M149" s="68">
        <v>27.486000000000001</v>
      </c>
      <c r="N149" s="68">
        <v>112.26600000000001</v>
      </c>
      <c r="O149" s="69">
        <v>22.183462160169221</v>
      </c>
      <c r="P149" s="89">
        <v>1</v>
      </c>
      <c r="Q149" s="89"/>
    </row>
    <row r="150" spans="3:17" s="70" customFormat="1" ht="32" customHeight="1">
      <c r="C150" s="65">
        <v>143</v>
      </c>
      <c r="D150" s="66">
        <v>6</v>
      </c>
      <c r="E150" s="117"/>
      <c r="F150" s="66">
        <v>61803</v>
      </c>
      <c r="G150" s="67" t="s">
        <v>20</v>
      </c>
      <c r="H150" s="72">
        <v>94.183999999999997</v>
      </c>
      <c r="I150" s="72">
        <v>8.94</v>
      </c>
      <c r="J150" s="68"/>
      <c r="K150" s="68">
        <f t="shared" si="40"/>
        <v>6.7390000000000025</v>
      </c>
      <c r="L150" s="68">
        <f t="shared" si="41"/>
        <v>109.863</v>
      </c>
      <c r="M150" s="68">
        <v>32.232999999999997</v>
      </c>
      <c r="N150" s="68">
        <v>142.096</v>
      </c>
      <c r="O150" s="69">
        <v>28.07779059654219</v>
      </c>
      <c r="P150" s="89">
        <v>1</v>
      </c>
      <c r="Q150" s="89"/>
    </row>
    <row r="151" spans="3:17" s="70" customFormat="1" ht="32" customHeight="1">
      <c r="C151" s="65">
        <v>144</v>
      </c>
      <c r="D151" s="66">
        <v>6</v>
      </c>
      <c r="E151" s="117"/>
      <c r="F151" s="66">
        <v>61804</v>
      </c>
      <c r="G151" s="67" t="s">
        <v>20</v>
      </c>
      <c r="H151" s="72">
        <v>94.183999999999997</v>
      </c>
      <c r="I151" s="72">
        <v>8.94</v>
      </c>
      <c r="J151" s="68"/>
      <c r="K151" s="68">
        <f t="shared" si="40"/>
        <v>6.7390000000000025</v>
      </c>
      <c r="L151" s="68">
        <f t="shared" si="41"/>
        <v>109.863</v>
      </c>
      <c r="M151" s="68">
        <v>32.232999999999997</v>
      </c>
      <c r="N151" s="68">
        <v>142.096</v>
      </c>
      <c r="O151" s="69">
        <v>28.07779059654219</v>
      </c>
      <c r="P151" s="89">
        <v>1</v>
      </c>
      <c r="Q151" s="89"/>
    </row>
    <row r="152" spans="3:17" s="70" customFormat="1" ht="32" customHeight="1">
      <c r="C152" s="65">
        <v>145</v>
      </c>
      <c r="D152" s="66">
        <v>6</v>
      </c>
      <c r="E152" s="117"/>
      <c r="F152" s="66">
        <v>61805</v>
      </c>
      <c r="G152" s="67" t="s">
        <v>22</v>
      </c>
      <c r="H152" s="72">
        <v>67.41</v>
      </c>
      <c r="I152" s="72">
        <v>5.88</v>
      </c>
      <c r="J152" s="73"/>
      <c r="K152" s="68">
        <f t="shared" si="40"/>
        <v>11.490000000000006</v>
      </c>
      <c r="L152" s="68">
        <f t="shared" si="41"/>
        <v>84.78</v>
      </c>
      <c r="M152" s="68">
        <v>27.486000000000001</v>
      </c>
      <c r="N152" s="68">
        <v>112.26600000000001</v>
      </c>
      <c r="O152" s="69">
        <v>22.183462160169221</v>
      </c>
      <c r="P152" s="89">
        <v>1</v>
      </c>
      <c r="Q152" s="89"/>
    </row>
    <row r="153" spans="3:17" s="70" customFormat="1" ht="32" customHeight="1">
      <c r="C153" s="65">
        <v>146</v>
      </c>
      <c r="D153" s="66">
        <v>6</v>
      </c>
      <c r="E153" s="117"/>
      <c r="F153" s="66">
        <v>61806</v>
      </c>
      <c r="G153" s="67" t="s">
        <v>22</v>
      </c>
      <c r="H153" s="72">
        <v>67.41</v>
      </c>
      <c r="I153" s="72">
        <v>5.9</v>
      </c>
      <c r="J153" s="73"/>
      <c r="K153" s="68">
        <f t="shared" si="40"/>
        <v>11.470000000000004</v>
      </c>
      <c r="L153" s="68">
        <f t="shared" si="41"/>
        <v>84.78</v>
      </c>
      <c r="M153" s="68">
        <v>27.317</v>
      </c>
      <c r="N153" s="68">
        <v>112.09700000000001</v>
      </c>
      <c r="O153" s="69">
        <v>22.150068210931973</v>
      </c>
      <c r="P153" s="89">
        <v>1</v>
      </c>
      <c r="Q153" s="89"/>
    </row>
    <row r="154" spans="3:17" s="70" customFormat="1" ht="32" customHeight="1">
      <c r="C154" s="65">
        <v>147</v>
      </c>
      <c r="D154" s="66">
        <v>6</v>
      </c>
      <c r="E154" s="117"/>
      <c r="F154" s="66">
        <v>61807</v>
      </c>
      <c r="G154" s="67" t="s">
        <v>20</v>
      </c>
      <c r="H154" s="72">
        <v>94.183999999999997</v>
      </c>
      <c r="I154" s="72">
        <v>8.94</v>
      </c>
      <c r="J154" s="68">
        <v>0</v>
      </c>
      <c r="K154" s="68">
        <f t="shared" si="40"/>
        <v>6.7390000000000025</v>
      </c>
      <c r="L154" s="68">
        <f t="shared" si="41"/>
        <v>109.863</v>
      </c>
      <c r="M154" s="68">
        <v>32.064</v>
      </c>
      <c r="N154" s="68">
        <v>141.92699999999999</v>
      </c>
      <c r="O154" s="69">
        <v>28.044396647304939</v>
      </c>
      <c r="P154" s="89">
        <v>1</v>
      </c>
      <c r="Q154" s="89"/>
    </row>
    <row r="155" spans="3:17" s="70" customFormat="1" ht="32" customHeight="1">
      <c r="C155" s="65">
        <v>148</v>
      </c>
      <c r="D155" s="66">
        <v>6</v>
      </c>
      <c r="E155" s="118"/>
      <c r="F155" s="66">
        <v>61808</v>
      </c>
      <c r="G155" s="67" t="s">
        <v>20</v>
      </c>
      <c r="H155" s="72">
        <v>94.183999999999997</v>
      </c>
      <c r="I155" s="72">
        <v>8.94</v>
      </c>
      <c r="J155" s="68">
        <v>0</v>
      </c>
      <c r="K155" s="68">
        <f t="shared" si="40"/>
        <v>6.7390000000000025</v>
      </c>
      <c r="L155" s="68">
        <f t="shared" si="41"/>
        <v>109.863</v>
      </c>
      <c r="M155" s="68">
        <v>32.064</v>
      </c>
      <c r="N155" s="68">
        <v>141.92699999999999</v>
      </c>
      <c r="O155" s="69">
        <v>28.044396647304939</v>
      </c>
      <c r="P155" s="89">
        <v>1</v>
      </c>
      <c r="Q155" s="89"/>
    </row>
    <row r="156" spans="3:17" s="70" customFormat="1" ht="32" customHeight="1">
      <c r="C156" s="65">
        <v>149</v>
      </c>
      <c r="D156" s="66">
        <v>6</v>
      </c>
      <c r="E156" s="116">
        <v>19</v>
      </c>
      <c r="F156" s="66">
        <v>61901</v>
      </c>
      <c r="G156" s="67" t="s">
        <v>19</v>
      </c>
      <c r="H156" s="72">
        <v>67.41</v>
      </c>
      <c r="I156" s="72">
        <v>5.88</v>
      </c>
      <c r="J156" s="68">
        <v>0</v>
      </c>
      <c r="K156" s="68">
        <f>L156-H156-I156</f>
        <v>10.050000000000008</v>
      </c>
      <c r="L156" s="68">
        <f t="shared" ref="L156:L163" si="42">N156-M156</f>
        <v>83.34</v>
      </c>
      <c r="M156" s="68">
        <v>26.864000000000001</v>
      </c>
      <c r="N156" s="68">
        <v>110.20400000000001</v>
      </c>
      <c r="O156" s="69">
        <v>21.776016460008272</v>
      </c>
      <c r="P156" s="89">
        <v>1</v>
      </c>
      <c r="Q156" s="89"/>
    </row>
    <row r="157" spans="3:17" s="70" customFormat="1" ht="32" customHeight="1">
      <c r="C157" s="65">
        <v>150</v>
      </c>
      <c r="D157" s="66">
        <v>6</v>
      </c>
      <c r="E157" s="117"/>
      <c r="F157" s="66">
        <v>61902</v>
      </c>
      <c r="G157" s="67" t="s">
        <v>19</v>
      </c>
      <c r="H157" s="72">
        <v>67.41</v>
      </c>
      <c r="I157" s="72">
        <v>5.9</v>
      </c>
      <c r="J157" s="68">
        <v>0</v>
      </c>
      <c r="K157" s="68">
        <f t="shared" ref="K157:K163" si="43">L157-H157-I157</f>
        <v>10.030000000000006</v>
      </c>
      <c r="L157" s="68">
        <f t="shared" si="42"/>
        <v>83.34</v>
      </c>
      <c r="M157" s="68">
        <v>27.033000000000001</v>
      </c>
      <c r="N157" s="68">
        <v>110.373</v>
      </c>
      <c r="O157" s="69">
        <v>21.809410409245519</v>
      </c>
      <c r="P157" s="89">
        <v>0</v>
      </c>
      <c r="Q157" s="89">
        <v>1</v>
      </c>
    </row>
    <row r="158" spans="3:17" s="70" customFormat="1" ht="32" customHeight="1">
      <c r="C158" s="65">
        <v>151</v>
      </c>
      <c r="D158" s="66">
        <v>6</v>
      </c>
      <c r="E158" s="117"/>
      <c r="F158" s="66">
        <v>61903</v>
      </c>
      <c r="G158" s="67" t="s">
        <v>20</v>
      </c>
      <c r="H158" s="72">
        <v>94.183999999999997</v>
      </c>
      <c r="I158" s="72">
        <v>8.94</v>
      </c>
      <c r="J158" s="68">
        <v>0</v>
      </c>
      <c r="K158" s="68">
        <f t="shared" si="43"/>
        <v>6.7390000000000025</v>
      </c>
      <c r="L158" s="68">
        <f t="shared" si="42"/>
        <v>109.863</v>
      </c>
      <c r="M158" s="68">
        <v>32.232999999999997</v>
      </c>
      <c r="N158" s="68">
        <v>142.096</v>
      </c>
      <c r="O158" s="69">
        <v>28.07779059654219</v>
      </c>
      <c r="P158" s="89">
        <v>1</v>
      </c>
      <c r="Q158" s="89"/>
    </row>
    <row r="159" spans="3:17" s="70" customFormat="1" ht="32" customHeight="1">
      <c r="C159" s="65">
        <v>152</v>
      </c>
      <c r="D159" s="66">
        <v>6</v>
      </c>
      <c r="E159" s="117"/>
      <c r="F159" s="66">
        <v>61904</v>
      </c>
      <c r="G159" s="67" t="s">
        <v>20</v>
      </c>
      <c r="H159" s="72">
        <v>94.183999999999997</v>
      </c>
      <c r="I159" s="72">
        <v>8.94</v>
      </c>
      <c r="J159" s="68">
        <v>0</v>
      </c>
      <c r="K159" s="68">
        <f t="shared" si="43"/>
        <v>6.7390000000000025</v>
      </c>
      <c r="L159" s="68">
        <f t="shared" si="42"/>
        <v>109.863</v>
      </c>
      <c r="M159" s="68">
        <v>32.232999999999997</v>
      </c>
      <c r="N159" s="68">
        <v>142.096</v>
      </c>
      <c r="O159" s="69">
        <v>28.07779059654219</v>
      </c>
      <c r="P159" s="89">
        <v>1</v>
      </c>
      <c r="Q159" s="89"/>
    </row>
    <row r="160" spans="3:17" s="70" customFormat="1" ht="32" customHeight="1">
      <c r="C160" s="65">
        <v>153</v>
      </c>
      <c r="D160" s="66">
        <v>6</v>
      </c>
      <c r="E160" s="117"/>
      <c r="F160" s="66">
        <v>61905</v>
      </c>
      <c r="G160" s="67" t="s">
        <v>19</v>
      </c>
      <c r="H160" s="72">
        <v>67.41</v>
      </c>
      <c r="I160" s="72">
        <v>5.88</v>
      </c>
      <c r="J160" s="68">
        <v>0</v>
      </c>
      <c r="K160" s="68">
        <f t="shared" si="43"/>
        <v>10.050000000000008</v>
      </c>
      <c r="L160" s="68">
        <f t="shared" si="42"/>
        <v>83.34</v>
      </c>
      <c r="M160" s="68">
        <v>27.033000000000001</v>
      </c>
      <c r="N160" s="68">
        <v>110.373</v>
      </c>
      <c r="O160" s="69">
        <v>21.809410409245519</v>
      </c>
      <c r="P160" s="89">
        <v>1</v>
      </c>
      <c r="Q160" s="89"/>
    </row>
    <row r="161" spans="3:19" s="70" customFormat="1" ht="32" customHeight="1">
      <c r="C161" s="65">
        <v>154</v>
      </c>
      <c r="D161" s="66">
        <v>6</v>
      </c>
      <c r="E161" s="117"/>
      <c r="F161" s="66">
        <v>61906</v>
      </c>
      <c r="G161" s="67" t="s">
        <v>19</v>
      </c>
      <c r="H161" s="72">
        <v>67.41</v>
      </c>
      <c r="I161" s="72">
        <v>5.9</v>
      </c>
      <c r="J161" s="68">
        <v>0</v>
      </c>
      <c r="K161" s="68">
        <f t="shared" si="43"/>
        <v>10.030000000000006</v>
      </c>
      <c r="L161" s="68">
        <f t="shared" si="42"/>
        <v>83.34</v>
      </c>
      <c r="M161" s="68">
        <v>26.864000000000001</v>
      </c>
      <c r="N161" s="68">
        <v>110.20400000000001</v>
      </c>
      <c r="O161" s="69">
        <v>21.776016460008272</v>
      </c>
      <c r="P161" s="89">
        <v>1</v>
      </c>
      <c r="Q161" s="89"/>
    </row>
    <row r="162" spans="3:19" s="70" customFormat="1" ht="32" customHeight="1">
      <c r="C162" s="65">
        <v>155</v>
      </c>
      <c r="D162" s="66">
        <v>6</v>
      </c>
      <c r="E162" s="117"/>
      <c r="F162" s="66">
        <v>61907</v>
      </c>
      <c r="G162" s="67" t="s">
        <v>20</v>
      </c>
      <c r="H162" s="72">
        <v>94.183999999999997</v>
      </c>
      <c r="I162" s="72">
        <v>8.94</v>
      </c>
      <c r="J162" s="68">
        <v>0</v>
      </c>
      <c r="K162" s="68">
        <f t="shared" si="43"/>
        <v>6.7390000000000025</v>
      </c>
      <c r="L162" s="68">
        <f t="shared" si="42"/>
        <v>109.863</v>
      </c>
      <c r="M162" s="68">
        <v>32.064</v>
      </c>
      <c r="N162" s="68">
        <v>141.92699999999999</v>
      </c>
      <c r="O162" s="69">
        <v>28.044396647304939</v>
      </c>
      <c r="P162" s="89">
        <v>1</v>
      </c>
      <c r="Q162" s="89"/>
    </row>
    <row r="163" spans="3:19" s="70" customFormat="1" ht="32" customHeight="1">
      <c r="C163" s="65">
        <v>156</v>
      </c>
      <c r="D163" s="66">
        <v>6</v>
      </c>
      <c r="E163" s="118"/>
      <c r="F163" s="66">
        <v>61908</v>
      </c>
      <c r="G163" s="67" t="s">
        <v>20</v>
      </c>
      <c r="H163" s="72">
        <v>94.183999999999997</v>
      </c>
      <c r="I163" s="72">
        <v>8.94</v>
      </c>
      <c r="J163" s="68">
        <v>0</v>
      </c>
      <c r="K163" s="68">
        <f t="shared" si="43"/>
        <v>6.7390000000000025</v>
      </c>
      <c r="L163" s="68">
        <f t="shared" si="42"/>
        <v>109.863</v>
      </c>
      <c r="M163" s="68">
        <v>32.064</v>
      </c>
      <c r="N163" s="68">
        <v>141.92699999999999</v>
      </c>
      <c r="O163" s="69">
        <v>28.044396647304939</v>
      </c>
      <c r="P163" s="89">
        <v>1</v>
      </c>
      <c r="Q163" s="89"/>
    </row>
    <row r="164" spans="3:19" s="70" customFormat="1" ht="32" customHeight="1">
      <c r="C164" s="120" t="s">
        <v>15</v>
      </c>
      <c r="D164" s="121"/>
      <c r="E164" s="121"/>
      <c r="F164" s="121"/>
      <c r="G164" s="122"/>
      <c r="H164" s="63">
        <f t="shared" ref="H164:O164" si="44">SUM(H8:H163)</f>
        <v>12550.783999999978</v>
      </c>
      <c r="I164" s="63">
        <f t="shared" si="44"/>
        <v>1151.2400000000023</v>
      </c>
      <c r="J164" s="63">
        <f t="shared" si="44"/>
        <v>0</v>
      </c>
      <c r="K164" s="63">
        <f t="shared" si="44"/>
        <v>1350.2880000000007</v>
      </c>
      <c r="L164" s="63">
        <f t="shared" si="44"/>
        <v>15052.311999999993</v>
      </c>
      <c r="M164" s="63">
        <f t="shared" si="44"/>
        <v>4608.7960000000012</v>
      </c>
      <c r="N164" s="63">
        <f t="shared" si="44"/>
        <v>19661.107999999982</v>
      </c>
      <c r="O164" s="63">
        <f t="shared" si="44"/>
        <v>3884.9825000000046</v>
      </c>
      <c r="P164" s="104">
        <f>SUM(P7:P163)</f>
        <v>150</v>
      </c>
      <c r="Q164" s="104">
        <f>SUM(Q7:Q163)</f>
        <v>6</v>
      </c>
    </row>
    <row r="165" spans="3:19" s="71" customFormat="1" ht="35" customHeight="1">
      <c r="C165" s="119" t="s">
        <v>111</v>
      </c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</row>
    <row r="166" spans="3:19" s="70" customFormat="1" ht="16.5">
      <c r="C166" s="74" t="s">
        <v>101</v>
      </c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</row>
    <row r="167" spans="3:19" s="70" customFormat="1" ht="16.5">
      <c r="C167" s="74" t="s">
        <v>102</v>
      </c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</row>
    <row r="168" spans="3:19" s="70" customFormat="1" ht="16.5">
      <c r="C168" s="74" t="s">
        <v>103</v>
      </c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</row>
    <row r="169" spans="3:19" s="70" customFormat="1" ht="16.5">
      <c r="C169" s="74" t="s">
        <v>104</v>
      </c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</row>
    <row r="170" spans="3:19" s="70" customFormat="1" ht="16.5">
      <c r="C170" s="74" t="s">
        <v>105</v>
      </c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S170" s="76" t="e">
        <f>O164+'TOWER-7'!O164+'TOWER-8'!#REF!+#REF!</f>
        <v>#REF!</v>
      </c>
    </row>
    <row r="171" spans="3:19" s="70" customFormat="1" ht="16.5">
      <c r="C171" s="74" t="s">
        <v>106</v>
      </c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</row>
    <row r="172" spans="3:19" s="70" customFormat="1" ht="16.5">
      <c r="C172" s="74" t="s">
        <v>107</v>
      </c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</row>
  </sheetData>
  <mergeCells count="39">
    <mergeCell ref="E124:E131"/>
    <mergeCell ref="E132:E139"/>
    <mergeCell ref="E84:E91"/>
    <mergeCell ref="E92:E99"/>
    <mergeCell ref="E100:E107"/>
    <mergeCell ref="E108:E115"/>
    <mergeCell ref="E116:E123"/>
    <mergeCell ref="C2:Q2"/>
    <mergeCell ref="C3:Q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Q4"/>
    <mergeCell ref="C7:Q7"/>
    <mergeCell ref="E8:E13"/>
    <mergeCell ref="E14:E19"/>
    <mergeCell ref="E20:E27"/>
    <mergeCell ref="C165:Q165"/>
    <mergeCell ref="C164:G164"/>
    <mergeCell ref="E140:E147"/>
    <mergeCell ref="E148:E155"/>
    <mergeCell ref="E156:E163"/>
    <mergeCell ref="E28:E35"/>
    <mergeCell ref="E36:E43"/>
    <mergeCell ref="E44:E51"/>
    <mergeCell ref="E52:E59"/>
    <mergeCell ref="E60:E67"/>
    <mergeCell ref="E68:E75"/>
    <mergeCell ref="E76:E83"/>
  </mergeCells>
  <printOptions horizontalCentered="1"/>
  <pageMargins left="0.25" right="0.25" top="0.75" bottom="0.75" header="0.3" footer="0.3"/>
  <pageSetup paperSize="9" scale="55" fitToHeight="0" orientation="landscape" r:id="rId1"/>
  <rowBreaks count="7" manualBreakCount="7">
    <brk id="24" min="2" max="16" man="1"/>
    <brk id="42" min="2" max="16" man="1"/>
    <brk id="77" min="2" max="16" man="1"/>
    <brk id="97" min="2" max="16" man="1"/>
    <brk id="117" min="2" max="16" man="1"/>
    <brk id="137" min="2" max="16" man="1"/>
    <brk id="157" min="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C2:Q172"/>
  <sheetViews>
    <sheetView view="pageBreakPreview" zoomScale="55" zoomScaleNormal="80" zoomScaleSheetLayoutView="55" workbookViewId="0">
      <pane ySplit="6" topLeftCell="A7" activePane="bottomLeft" state="frozen"/>
      <selection activeCell="V17" sqref="V17"/>
      <selection pane="bottomLeft" activeCell="C3" sqref="C3:Q3"/>
    </sheetView>
  </sheetViews>
  <sheetFormatPr defaultRowHeight="15.5"/>
  <cols>
    <col min="3" max="3" width="7.1796875" bestFit="1" customWidth="1"/>
    <col min="4" max="4" width="7.7265625" bestFit="1" customWidth="1"/>
    <col min="5" max="5" width="12.453125" customWidth="1"/>
    <col min="6" max="6" width="10.1796875" style="5" bestFit="1" customWidth="1"/>
    <col min="7" max="7" width="28.54296875" style="5" customWidth="1"/>
    <col min="8" max="8" width="16.08984375" style="6" customWidth="1"/>
    <col min="9" max="9" width="19" customWidth="1"/>
    <col min="10" max="10" width="24" style="1" customWidth="1"/>
    <col min="11" max="11" width="14.36328125" style="1" customWidth="1"/>
    <col min="12" max="12" width="18.08984375" style="1" customWidth="1"/>
    <col min="13" max="13" width="19.36328125" customWidth="1"/>
    <col min="14" max="14" width="19" customWidth="1"/>
    <col min="15" max="15" width="15.7265625" style="14" customWidth="1"/>
    <col min="16" max="16" width="16" style="14" customWidth="1"/>
    <col min="17" max="17" width="16.36328125" style="14" customWidth="1"/>
  </cols>
  <sheetData>
    <row r="2" spans="3:17" ht="25" customHeight="1">
      <c r="C2" s="123" t="s">
        <v>109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3:17" ht="25" customHeight="1">
      <c r="C3" s="123" t="s">
        <v>92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</row>
    <row r="4" spans="3:17" s="43" customFormat="1" ht="30" customHeight="1">
      <c r="C4" s="123" t="s">
        <v>11</v>
      </c>
      <c r="D4" s="123" t="s">
        <v>7</v>
      </c>
      <c r="E4" s="123" t="s">
        <v>10</v>
      </c>
      <c r="F4" s="123" t="s">
        <v>8</v>
      </c>
      <c r="G4" s="123" t="s">
        <v>1</v>
      </c>
      <c r="H4" s="123" t="s">
        <v>9</v>
      </c>
      <c r="I4" s="123" t="s">
        <v>2</v>
      </c>
      <c r="J4" s="123" t="s">
        <v>12</v>
      </c>
      <c r="K4" s="123" t="s">
        <v>97</v>
      </c>
      <c r="L4" s="123" t="s">
        <v>96</v>
      </c>
      <c r="M4" s="123" t="s">
        <v>3</v>
      </c>
      <c r="N4" s="123" t="s">
        <v>13</v>
      </c>
      <c r="O4" s="123" t="s">
        <v>6</v>
      </c>
      <c r="P4" s="125" t="s">
        <v>14</v>
      </c>
      <c r="Q4" s="125"/>
    </row>
    <row r="5" spans="3:17" s="43" customFormat="1" ht="65.25" customHeight="1"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61" t="s">
        <v>4</v>
      </c>
      <c r="Q5" s="61" t="s">
        <v>5</v>
      </c>
    </row>
    <row r="6" spans="3:17" ht="21" customHeight="1">
      <c r="C6" s="7"/>
      <c r="D6" s="7"/>
      <c r="E6" s="7"/>
      <c r="F6" s="2"/>
      <c r="G6" s="21"/>
      <c r="H6" s="3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/>
      <c r="Q6" s="4"/>
    </row>
    <row r="7" spans="3:17" s="14" customFormat="1" ht="19.899999999999999" customHeight="1">
      <c r="C7" s="8"/>
      <c r="D7" s="9"/>
      <c r="E7" s="10"/>
      <c r="F7" s="9"/>
      <c r="G7" s="22"/>
      <c r="H7" s="11"/>
      <c r="I7" s="11"/>
      <c r="J7" s="11"/>
      <c r="K7" s="11"/>
      <c r="L7" s="11"/>
      <c r="M7" s="11"/>
      <c r="N7" s="11"/>
      <c r="O7" s="11"/>
      <c r="P7" s="12"/>
      <c r="Q7" s="13"/>
    </row>
    <row r="8" spans="3:17" s="14" customFormat="1" ht="35" customHeight="1">
      <c r="C8" s="15">
        <v>1</v>
      </c>
      <c r="D8" s="24">
        <v>7</v>
      </c>
      <c r="E8" s="129" t="s">
        <v>16</v>
      </c>
      <c r="F8" s="26">
        <v>7001</v>
      </c>
      <c r="G8" s="23" t="s">
        <v>17</v>
      </c>
      <c r="H8" s="72">
        <v>67.41</v>
      </c>
      <c r="I8" s="72">
        <v>5.88</v>
      </c>
      <c r="J8" s="68">
        <v>0</v>
      </c>
      <c r="K8" s="68">
        <f>L8-H8-I8</f>
        <v>7.8900000000000103</v>
      </c>
      <c r="L8" s="68">
        <f t="shared" ref="L8:L13" si="0">N8-M8</f>
        <v>81.180000000000007</v>
      </c>
      <c r="M8" s="69">
        <v>26.186</v>
      </c>
      <c r="N8" s="68">
        <v>107.36600000000001</v>
      </c>
      <c r="O8" s="85">
        <v>21.215235229621868</v>
      </c>
      <c r="P8" s="19">
        <v>1</v>
      </c>
      <c r="Q8" s="19"/>
    </row>
    <row r="9" spans="3:17" s="14" customFormat="1" ht="35" customHeight="1">
      <c r="C9" s="15">
        <v>2</v>
      </c>
      <c r="D9" s="24">
        <v>7</v>
      </c>
      <c r="E9" s="130"/>
      <c r="F9" s="26">
        <v>7002</v>
      </c>
      <c r="G9" s="23" t="s">
        <v>17</v>
      </c>
      <c r="H9" s="72">
        <v>67.41</v>
      </c>
      <c r="I9" s="72">
        <v>5.88</v>
      </c>
      <c r="J9" s="68">
        <v>0</v>
      </c>
      <c r="K9" s="68">
        <f t="shared" ref="K9:K13" si="1">L9-H9-I9</f>
        <v>7.8900000000000103</v>
      </c>
      <c r="L9" s="68">
        <f t="shared" si="0"/>
        <v>81.180000000000007</v>
      </c>
      <c r="M9" s="68">
        <v>26.355</v>
      </c>
      <c r="N9" s="68">
        <v>107.53500000000001</v>
      </c>
      <c r="O9" s="85">
        <v>21.248629178859112</v>
      </c>
      <c r="P9" s="19">
        <v>0</v>
      </c>
      <c r="Q9" s="19">
        <v>1</v>
      </c>
    </row>
    <row r="10" spans="3:17" s="14" customFormat="1" ht="35" customHeight="1">
      <c r="C10" s="15">
        <v>3</v>
      </c>
      <c r="D10" s="24">
        <v>7</v>
      </c>
      <c r="E10" s="130"/>
      <c r="F10" s="26">
        <v>7005</v>
      </c>
      <c r="G10" s="23" t="s">
        <v>17</v>
      </c>
      <c r="H10" s="72">
        <v>67.41</v>
      </c>
      <c r="I10" s="72">
        <v>5.88</v>
      </c>
      <c r="J10" s="68">
        <v>0</v>
      </c>
      <c r="K10" s="68">
        <f t="shared" si="1"/>
        <v>7.8900000000000103</v>
      </c>
      <c r="L10" s="68">
        <f t="shared" si="0"/>
        <v>81.180000000000007</v>
      </c>
      <c r="M10" s="68">
        <v>26.355</v>
      </c>
      <c r="N10" s="68">
        <v>107.53500000000001</v>
      </c>
      <c r="O10" s="85">
        <v>21.248629178859112</v>
      </c>
      <c r="P10" s="19">
        <v>1</v>
      </c>
      <c r="Q10" s="19"/>
    </row>
    <row r="11" spans="3:17" s="14" customFormat="1" ht="35" customHeight="1">
      <c r="C11" s="15">
        <v>4</v>
      </c>
      <c r="D11" s="24">
        <v>7</v>
      </c>
      <c r="E11" s="130"/>
      <c r="F11" s="26">
        <v>7006</v>
      </c>
      <c r="G11" s="23" t="s">
        <v>17</v>
      </c>
      <c r="H11" s="72">
        <v>67.41</v>
      </c>
      <c r="I11" s="72">
        <v>5.88</v>
      </c>
      <c r="J11" s="68">
        <v>0</v>
      </c>
      <c r="K11" s="68">
        <f t="shared" si="1"/>
        <v>7.8900000000000103</v>
      </c>
      <c r="L11" s="68">
        <f t="shared" si="0"/>
        <v>81.180000000000007</v>
      </c>
      <c r="M11" s="68">
        <v>26.186</v>
      </c>
      <c r="N11" s="68">
        <v>107.36600000000001</v>
      </c>
      <c r="O11" s="85">
        <v>21.215235229621868</v>
      </c>
      <c r="P11" s="19">
        <v>1</v>
      </c>
      <c r="Q11" s="19"/>
    </row>
    <row r="12" spans="3:17" s="14" customFormat="1" ht="35" customHeight="1">
      <c r="C12" s="15">
        <v>5</v>
      </c>
      <c r="D12" s="24">
        <v>7</v>
      </c>
      <c r="E12" s="130"/>
      <c r="F12" s="26">
        <v>7007</v>
      </c>
      <c r="G12" s="23" t="s">
        <v>18</v>
      </c>
      <c r="H12" s="72">
        <v>94.183999999999997</v>
      </c>
      <c r="I12" s="72">
        <v>8.94</v>
      </c>
      <c r="J12" s="68">
        <v>0</v>
      </c>
      <c r="K12" s="68">
        <f t="shared" si="1"/>
        <v>4.0829999999999824</v>
      </c>
      <c r="L12" s="68">
        <f t="shared" si="0"/>
        <v>107.20699999999998</v>
      </c>
      <c r="M12" s="68">
        <v>31.349</v>
      </c>
      <c r="N12" s="68">
        <v>138.55599999999998</v>
      </c>
      <c r="O12" s="85">
        <v>27.378296038554915</v>
      </c>
      <c r="P12" s="19">
        <v>1</v>
      </c>
      <c r="Q12" s="19"/>
    </row>
    <row r="13" spans="3:17" s="14" customFormat="1" ht="35" customHeight="1">
      <c r="C13" s="17">
        <v>6</v>
      </c>
      <c r="D13" s="24">
        <v>7</v>
      </c>
      <c r="E13" s="131"/>
      <c r="F13" s="26">
        <v>7008</v>
      </c>
      <c r="G13" s="23" t="s">
        <v>18</v>
      </c>
      <c r="H13" s="72">
        <v>94.183999999999997</v>
      </c>
      <c r="I13" s="72">
        <v>8.94</v>
      </c>
      <c r="J13" s="68">
        <v>0</v>
      </c>
      <c r="K13" s="68">
        <f t="shared" si="1"/>
        <v>4.0829999999999824</v>
      </c>
      <c r="L13" s="68">
        <f t="shared" si="0"/>
        <v>107.20699999999998</v>
      </c>
      <c r="M13" s="68">
        <v>31.349</v>
      </c>
      <c r="N13" s="68">
        <v>138.55599999999998</v>
      </c>
      <c r="O13" s="86">
        <v>27.378296038554915</v>
      </c>
      <c r="P13" s="19">
        <v>1</v>
      </c>
      <c r="Q13" s="19"/>
    </row>
    <row r="14" spans="3:17" s="14" customFormat="1" ht="35" customHeight="1">
      <c r="C14" s="18">
        <v>7</v>
      </c>
      <c r="D14" s="24">
        <v>7</v>
      </c>
      <c r="E14" s="132">
        <v>1</v>
      </c>
      <c r="F14" s="26">
        <v>7101</v>
      </c>
      <c r="G14" s="23" t="s">
        <v>19</v>
      </c>
      <c r="H14" s="72">
        <v>67.41</v>
      </c>
      <c r="I14" s="72">
        <v>6.05</v>
      </c>
      <c r="J14" s="68">
        <v>0</v>
      </c>
      <c r="K14" s="68">
        <f>L14-H14-I14</f>
        <v>9.8800000000000061</v>
      </c>
      <c r="L14" s="68">
        <f t="shared" ref="L14:L19" si="2">N14-M14</f>
        <v>83.34</v>
      </c>
      <c r="M14" s="68">
        <v>26.864000000000001</v>
      </c>
      <c r="N14" s="68">
        <v>110.20400000000001</v>
      </c>
      <c r="O14" s="25">
        <v>21.776016460008272</v>
      </c>
      <c r="P14" s="19">
        <v>1</v>
      </c>
      <c r="Q14" s="19"/>
    </row>
    <row r="15" spans="3:17" s="14" customFormat="1" ht="35" customHeight="1">
      <c r="C15" s="15">
        <v>8</v>
      </c>
      <c r="D15" s="24">
        <v>7</v>
      </c>
      <c r="E15" s="133"/>
      <c r="F15" s="26">
        <v>7102</v>
      </c>
      <c r="G15" s="23" t="s">
        <v>19</v>
      </c>
      <c r="H15" s="72">
        <v>67.41</v>
      </c>
      <c r="I15" s="72">
        <v>6.05</v>
      </c>
      <c r="J15" s="68">
        <v>0</v>
      </c>
      <c r="K15" s="68">
        <f t="shared" ref="K15:K19" si="3">L15-H15-I15</f>
        <v>9.8800000000000061</v>
      </c>
      <c r="L15" s="68">
        <f t="shared" si="2"/>
        <v>83.34</v>
      </c>
      <c r="M15" s="68">
        <v>27.033000000000001</v>
      </c>
      <c r="N15" s="68">
        <v>110.373</v>
      </c>
      <c r="O15" s="16">
        <v>21.809410409245519</v>
      </c>
      <c r="P15" s="19">
        <v>1</v>
      </c>
      <c r="Q15" s="19"/>
    </row>
    <row r="16" spans="3:17" s="14" customFormat="1" ht="35" customHeight="1">
      <c r="C16" s="15">
        <v>9</v>
      </c>
      <c r="D16" s="24">
        <v>7</v>
      </c>
      <c r="E16" s="133"/>
      <c r="F16" s="26">
        <v>7105</v>
      </c>
      <c r="G16" s="23" t="s">
        <v>19</v>
      </c>
      <c r="H16" s="72">
        <v>67.41</v>
      </c>
      <c r="I16" s="72">
        <v>6.05</v>
      </c>
      <c r="J16" s="68">
        <v>0</v>
      </c>
      <c r="K16" s="68">
        <f t="shared" si="3"/>
        <v>9.8800000000000061</v>
      </c>
      <c r="L16" s="68">
        <f t="shared" si="2"/>
        <v>83.34</v>
      </c>
      <c r="M16" s="68">
        <v>27.033000000000001</v>
      </c>
      <c r="N16" s="68">
        <v>110.373</v>
      </c>
      <c r="O16" s="16">
        <v>21.809410409245519</v>
      </c>
      <c r="P16" s="19">
        <v>1</v>
      </c>
      <c r="Q16" s="19"/>
    </row>
    <row r="17" spans="3:17" s="14" customFormat="1" ht="35" customHeight="1">
      <c r="C17" s="15">
        <v>10</v>
      </c>
      <c r="D17" s="24">
        <v>7</v>
      </c>
      <c r="E17" s="133"/>
      <c r="F17" s="26">
        <v>7106</v>
      </c>
      <c r="G17" s="23" t="s">
        <v>19</v>
      </c>
      <c r="H17" s="72">
        <v>67.41</v>
      </c>
      <c r="I17" s="72">
        <v>6.05</v>
      </c>
      <c r="J17" s="68">
        <v>0</v>
      </c>
      <c r="K17" s="68">
        <f t="shared" si="3"/>
        <v>9.8800000000000061</v>
      </c>
      <c r="L17" s="68">
        <f t="shared" si="2"/>
        <v>83.34</v>
      </c>
      <c r="M17" s="68">
        <v>26.864000000000001</v>
      </c>
      <c r="N17" s="68">
        <v>110.20400000000001</v>
      </c>
      <c r="O17" s="16">
        <v>21.776016460008272</v>
      </c>
      <c r="P17" s="19">
        <v>1</v>
      </c>
      <c r="Q17" s="19"/>
    </row>
    <row r="18" spans="3:17" s="14" customFormat="1" ht="35" customHeight="1">
      <c r="C18" s="15">
        <v>11</v>
      </c>
      <c r="D18" s="24">
        <v>7</v>
      </c>
      <c r="E18" s="133"/>
      <c r="F18" s="26">
        <v>7107</v>
      </c>
      <c r="G18" s="23" t="s">
        <v>20</v>
      </c>
      <c r="H18" s="72">
        <v>94.183999999999997</v>
      </c>
      <c r="I18" s="72">
        <v>8.94</v>
      </c>
      <c r="J18" s="68">
        <v>0</v>
      </c>
      <c r="K18" s="68">
        <f t="shared" si="3"/>
        <v>6.7390000000000025</v>
      </c>
      <c r="L18" s="68">
        <f t="shared" si="2"/>
        <v>109.863</v>
      </c>
      <c r="M18" s="68">
        <v>32.064</v>
      </c>
      <c r="N18" s="68">
        <v>141.92699999999999</v>
      </c>
      <c r="O18" s="16">
        <v>28.044396647304939</v>
      </c>
      <c r="P18" s="19">
        <v>1</v>
      </c>
      <c r="Q18" s="19"/>
    </row>
    <row r="19" spans="3:17" s="14" customFormat="1" ht="35" customHeight="1">
      <c r="C19" s="15">
        <v>12</v>
      </c>
      <c r="D19" s="24">
        <v>7</v>
      </c>
      <c r="E19" s="134"/>
      <c r="F19" s="26">
        <v>7108</v>
      </c>
      <c r="G19" s="23" t="s">
        <v>20</v>
      </c>
      <c r="H19" s="72">
        <v>94.183999999999997</v>
      </c>
      <c r="I19" s="72">
        <v>8.94</v>
      </c>
      <c r="J19" s="68">
        <v>0</v>
      </c>
      <c r="K19" s="68">
        <f t="shared" si="3"/>
        <v>6.7390000000000025</v>
      </c>
      <c r="L19" s="68">
        <f t="shared" si="2"/>
        <v>109.863</v>
      </c>
      <c r="M19" s="68">
        <v>32.064</v>
      </c>
      <c r="N19" s="68">
        <v>141.92699999999999</v>
      </c>
      <c r="O19" s="16">
        <v>28.044396647304939</v>
      </c>
      <c r="P19" s="19">
        <v>1</v>
      </c>
      <c r="Q19" s="19"/>
    </row>
    <row r="20" spans="3:17" s="14" customFormat="1" ht="35" customHeight="1">
      <c r="C20" s="15">
        <v>13</v>
      </c>
      <c r="D20" s="24">
        <v>7</v>
      </c>
      <c r="E20" s="126">
        <v>2</v>
      </c>
      <c r="F20" s="26">
        <v>7201</v>
      </c>
      <c r="G20" s="23" t="s">
        <v>19</v>
      </c>
      <c r="H20" s="72">
        <v>67.41</v>
      </c>
      <c r="I20" s="72">
        <v>5.88</v>
      </c>
      <c r="J20" s="68">
        <v>0</v>
      </c>
      <c r="K20" s="68">
        <f>L20-H20-I20</f>
        <v>10.050000000000008</v>
      </c>
      <c r="L20" s="68">
        <f t="shared" ref="L20:L27" si="4">N20-M20</f>
        <v>83.34</v>
      </c>
      <c r="M20" s="68">
        <v>26.864000000000001</v>
      </c>
      <c r="N20" s="68">
        <v>110.20400000000001</v>
      </c>
      <c r="O20" s="16">
        <v>21.776016460008272</v>
      </c>
      <c r="P20" s="19">
        <v>0</v>
      </c>
      <c r="Q20" s="19">
        <v>1</v>
      </c>
    </row>
    <row r="21" spans="3:17" s="14" customFormat="1" ht="35" customHeight="1">
      <c r="C21" s="15">
        <v>14</v>
      </c>
      <c r="D21" s="24">
        <v>7</v>
      </c>
      <c r="E21" s="127"/>
      <c r="F21" s="26">
        <v>7202</v>
      </c>
      <c r="G21" s="23" t="s">
        <v>19</v>
      </c>
      <c r="H21" s="72">
        <v>67.41</v>
      </c>
      <c r="I21" s="72">
        <v>5.9</v>
      </c>
      <c r="J21" s="68">
        <v>0</v>
      </c>
      <c r="K21" s="68">
        <f t="shared" ref="K21:K27" si="5">L21-H21-I21</f>
        <v>10.030000000000006</v>
      </c>
      <c r="L21" s="68">
        <f t="shared" si="4"/>
        <v>83.34</v>
      </c>
      <c r="M21" s="68">
        <v>27.033000000000001</v>
      </c>
      <c r="N21" s="68">
        <v>110.373</v>
      </c>
      <c r="O21" s="16">
        <v>21.809410409245519</v>
      </c>
      <c r="P21" s="19">
        <v>1</v>
      </c>
      <c r="Q21" s="19"/>
    </row>
    <row r="22" spans="3:17" s="14" customFormat="1" ht="35" customHeight="1">
      <c r="C22" s="15">
        <v>15</v>
      </c>
      <c r="D22" s="24">
        <v>7</v>
      </c>
      <c r="E22" s="127"/>
      <c r="F22" s="26">
        <v>7203</v>
      </c>
      <c r="G22" s="23" t="s">
        <v>21</v>
      </c>
      <c r="H22" s="72">
        <v>94.183999999999997</v>
      </c>
      <c r="I22" s="72">
        <v>8.94</v>
      </c>
      <c r="J22" s="68">
        <v>0</v>
      </c>
      <c r="K22" s="68">
        <f t="shared" si="5"/>
        <v>14.197000000000001</v>
      </c>
      <c r="L22" s="68">
        <f t="shared" si="4"/>
        <v>117.321</v>
      </c>
      <c r="M22" s="68">
        <v>33.851999999999997</v>
      </c>
      <c r="N22" s="68">
        <v>151.173</v>
      </c>
      <c r="O22" s="16">
        <v>29.871381586047971</v>
      </c>
      <c r="P22" s="19">
        <v>1</v>
      </c>
      <c r="Q22" s="19"/>
    </row>
    <row r="23" spans="3:17" s="14" customFormat="1" ht="35" customHeight="1">
      <c r="C23" s="15">
        <v>16</v>
      </c>
      <c r="D23" s="24">
        <v>7</v>
      </c>
      <c r="E23" s="127"/>
      <c r="F23" s="26">
        <v>7204</v>
      </c>
      <c r="G23" s="23" t="s">
        <v>21</v>
      </c>
      <c r="H23" s="72">
        <v>94.183999999999997</v>
      </c>
      <c r="I23" s="72">
        <v>8.94</v>
      </c>
      <c r="J23" s="68">
        <v>0</v>
      </c>
      <c r="K23" s="68">
        <f t="shared" si="5"/>
        <v>14.197000000000001</v>
      </c>
      <c r="L23" s="68">
        <f t="shared" si="4"/>
        <v>117.321</v>
      </c>
      <c r="M23" s="68">
        <v>33.851999999999997</v>
      </c>
      <c r="N23" s="68">
        <v>151.173</v>
      </c>
      <c r="O23" s="16">
        <v>29.871381586047971</v>
      </c>
      <c r="P23" s="19">
        <v>1</v>
      </c>
      <c r="Q23" s="19"/>
    </row>
    <row r="24" spans="3:17" s="14" customFormat="1" ht="35" customHeight="1">
      <c r="C24" s="15">
        <v>17</v>
      </c>
      <c r="D24" s="24">
        <v>7</v>
      </c>
      <c r="E24" s="127"/>
      <c r="F24" s="26">
        <v>7205</v>
      </c>
      <c r="G24" s="23" t="s">
        <v>19</v>
      </c>
      <c r="H24" s="72">
        <v>67.41</v>
      </c>
      <c r="I24" s="72">
        <v>5.88</v>
      </c>
      <c r="J24" s="68">
        <v>0</v>
      </c>
      <c r="K24" s="68">
        <f t="shared" si="5"/>
        <v>10.050000000000008</v>
      </c>
      <c r="L24" s="68">
        <f t="shared" si="4"/>
        <v>83.34</v>
      </c>
      <c r="M24" s="68">
        <v>27.033000000000001</v>
      </c>
      <c r="N24" s="68">
        <v>110.373</v>
      </c>
      <c r="O24" s="16">
        <v>21.809410409245519</v>
      </c>
      <c r="P24" s="19">
        <v>1</v>
      </c>
      <c r="Q24" s="19"/>
    </row>
    <row r="25" spans="3:17" s="14" customFormat="1" ht="35" customHeight="1">
      <c r="C25" s="15">
        <v>18</v>
      </c>
      <c r="D25" s="24">
        <v>7</v>
      </c>
      <c r="E25" s="127"/>
      <c r="F25" s="26">
        <v>7206</v>
      </c>
      <c r="G25" s="23" t="s">
        <v>19</v>
      </c>
      <c r="H25" s="72">
        <v>67.41</v>
      </c>
      <c r="I25" s="72">
        <v>5.9</v>
      </c>
      <c r="J25" s="68">
        <v>0</v>
      </c>
      <c r="K25" s="68">
        <f t="shared" si="5"/>
        <v>10.030000000000006</v>
      </c>
      <c r="L25" s="68">
        <f t="shared" si="4"/>
        <v>83.34</v>
      </c>
      <c r="M25" s="68">
        <v>26.864000000000001</v>
      </c>
      <c r="N25" s="68">
        <v>110.20400000000001</v>
      </c>
      <c r="O25" s="16">
        <v>21.776016460008272</v>
      </c>
      <c r="P25" s="19">
        <v>1</v>
      </c>
      <c r="Q25" s="19"/>
    </row>
    <row r="26" spans="3:17" s="14" customFormat="1" ht="35" customHeight="1">
      <c r="C26" s="15">
        <v>19</v>
      </c>
      <c r="D26" s="24">
        <v>7</v>
      </c>
      <c r="E26" s="127"/>
      <c r="F26" s="26">
        <v>7207</v>
      </c>
      <c r="G26" s="23" t="s">
        <v>20</v>
      </c>
      <c r="H26" s="72">
        <v>94.183999999999997</v>
      </c>
      <c r="I26" s="72">
        <v>8.94</v>
      </c>
      <c r="J26" s="68">
        <v>0</v>
      </c>
      <c r="K26" s="68">
        <f t="shared" si="5"/>
        <v>6.7390000000000025</v>
      </c>
      <c r="L26" s="68">
        <f t="shared" si="4"/>
        <v>109.863</v>
      </c>
      <c r="M26" s="68">
        <v>32.064</v>
      </c>
      <c r="N26" s="68">
        <v>141.92699999999999</v>
      </c>
      <c r="O26" s="16">
        <v>28.044396647304939</v>
      </c>
      <c r="P26" s="19">
        <v>1</v>
      </c>
      <c r="Q26" s="19"/>
    </row>
    <row r="27" spans="3:17" s="14" customFormat="1" ht="35" customHeight="1">
      <c r="C27" s="15">
        <v>20</v>
      </c>
      <c r="D27" s="24">
        <v>7</v>
      </c>
      <c r="E27" s="128"/>
      <c r="F27" s="26">
        <v>7208</v>
      </c>
      <c r="G27" s="23" t="s">
        <v>20</v>
      </c>
      <c r="H27" s="72">
        <v>94.183999999999997</v>
      </c>
      <c r="I27" s="72">
        <v>8.94</v>
      </c>
      <c r="J27" s="68">
        <v>0</v>
      </c>
      <c r="K27" s="68">
        <f t="shared" si="5"/>
        <v>6.7390000000000025</v>
      </c>
      <c r="L27" s="68">
        <f t="shared" si="4"/>
        <v>109.863</v>
      </c>
      <c r="M27" s="68">
        <v>32.064</v>
      </c>
      <c r="N27" s="68">
        <v>141.92699999999999</v>
      </c>
      <c r="O27" s="16">
        <v>28.044396647304939</v>
      </c>
      <c r="P27" s="19">
        <v>1</v>
      </c>
      <c r="Q27" s="19"/>
    </row>
    <row r="28" spans="3:17" s="14" customFormat="1" ht="35" customHeight="1">
      <c r="C28" s="15">
        <v>21</v>
      </c>
      <c r="D28" s="24">
        <v>7</v>
      </c>
      <c r="E28" s="126">
        <v>3</v>
      </c>
      <c r="F28" s="26">
        <v>7301</v>
      </c>
      <c r="G28" s="23" t="s">
        <v>22</v>
      </c>
      <c r="H28" s="72">
        <v>67.41</v>
      </c>
      <c r="I28" s="72">
        <v>5.88</v>
      </c>
      <c r="J28" s="73"/>
      <c r="K28" s="68">
        <f t="shared" ref="K28:K35" si="6">L28-H28-I28</f>
        <v>11.490000000000006</v>
      </c>
      <c r="L28" s="68">
        <f t="shared" ref="L28:L35" si="7">N28-M28</f>
        <v>84.78</v>
      </c>
      <c r="M28" s="68">
        <v>27.317</v>
      </c>
      <c r="N28" s="68">
        <v>112.09700000000001</v>
      </c>
      <c r="O28" s="16">
        <v>22.150068210931973</v>
      </c>
      <c r="P28" s="19">
        <v>1</v>
      </c>
      <c r="Q28" s="19"/>
    </row>
    <row r="29" spans="3:17" s="14" customFormat="1" ht="35" customHeight="1">
      <c r="C29" s="15">
        <v>22</v>
      </c>
      <c r="D29" s="24">
        <v>7</v>
      </c>
      <c r="E29" s="127"/>
      <c r="F29" s="26">
        <v>7302</v>
      </c>
      <c r="G29" s="23" t="s">
        <v>22</v>
      </c>
      <c r="H29" s="72">
        <v>67.41</v>
      </c>
      <c r="I29" s="72">
        <v>5.9</v>
      </c>
      <c r="J29" s="73"/>
      <c r="K29" s="68">
        <f t="shared" si="6"/>
        <v>11.470000000000004</v>
      </c>
      <c r="L29" s="68">
        <f t="shared" si="7"/>
        <v>84.78</v>
      </c>
      <c r="M29" s="68">
        <v>27.486000000000001</v>
      </c>
      <c r="N29" s="68">
        <v>112.26600000000001</v>
      </c>
      <c r="O29" s="16">
        <v>22.183462160169221</v>
      </c>
      <c r="P29" s="19">
        <v>0</v>
      </c>
      <c r="Q29" s="19">
        <v>1</v>
      </c>
    </row>
    <row r="30" spans="3:17" s="14" customFormat="1" ht="35" customHeight="1">
      <c r="C30" s="15">
        <v>23</v>
      </c>
      <c r="D30" s="24">
        <v>7</v>
      </c>
      <c r="E30" s="127"/>
      <c r="F30" s="26">
        <v>7303</v>
      </c>
      <c r="G30" s="23" t="s">
        <v>20</v>
      </c>
      <c r="H30" s="72">
        <v>94.183999999999997</v>
      </c>
      <c r="I30" s="72">
        <v>8.94</v>
      </c>
      <c r="J30" s="68"/>
      <c r="K30" s="68">
        <f t="shared" si="6"/>
        <v>6.7390000000000025</v>
      </c>
      <c r="L30" s="68">
        <f t="shared" si="7"/>
        <v>109.863</v>
      </c>
      <c r="M30" s="68">
        <v>32.232999999999997</v>
      </c>
      <c r="N30" s="68">
        <v>142.096</v>
      </c>
      <c r="O30" s="16">
        <v>28.07779059654219</v>
      </c>
      <c r="P30" s="19">
        <v>1</v>
      </c>
      <c r="Q30" s="19"/>
    </row>
    <row r="31" spans="3:17" s="14" customFormat="1" ht="35" customHeight="1">
      <c r="C31" s="15">
        <v>24</v>
      </c>
      <c r="D31" s="24">
        <v>7</v>
      </c>
      <c r="E31" s="127"/>
      <c r="F31" s="26">
        <v>7304</v>
      </c>
      <c r="G31" s="23" t="s">
        <v>20</v>
      </c>
      <c r="H31" s="72">
        <v>94.183999999999997</v>
      </c>
      <c r="I31" s="72">
        <v>8.94</v>
      </c>
      <c r="J31" s="68"/>
      <c r="K31" s="68">
        <f t="shared" si="6"/>
        <v>6.7390000000000025</v>
      </c>
      <c r="L31" s="68">
        <f t="shared" si="7"/>
        <v>109.863</v>
      </c>
      <c r="M31" s="68">
        <v>32.232999999999997</v>
      </c>
      <c r="N31" s="68">
        <v>142.096</v>
      </c>
      <c r="O31" s="16">
        <v>28.07779059654219</v>
      </c>
      <c r="P31" s="19">
        <v>1</v>
      </c>
      <c r="Q31" s="19"/>
    </row>
    <row r="32" spans="3:17" s="14" customFormat="1" ht="35" customHeight="1">
      <c r="C32" s="15">
        <v>25</v>
      </c>
      <c r="D32" s="24">
        <v>7</v>
      </c>
      <c r="E32" s="127"/>
      <c r="F32" s="26">
        <v>7305</v>
      </c>
      <c r="G32" s="23" t="s">
        <v>22</v>
      </c>
      <c r="H32" s="72">
        <v>67.41</v>
      </c>
      <c r="I32" s="72">
        <v>5.88</v>
      </c>
      <c r="J32" s="73"/>
      <c r="K32" s="68">
        <f t="shared" si="6"/>
        <v>11.490000000000006</v>
      </c>
      <c r="L32" s="68">
        <f t="shared" si="7"/>
        <v>84.78</v>
      </c>
      <c r="M32" s="68">
        <v>27.486000000000001</v>
      </c>
      <c r="N32" s="68">
        <v>112.26600000000001</v>
      </c>
      <c r="O32" s="16">
        <v>22.183462160169221</v>
      </c>
      <c r="P32" s="19">
        <v>1</v>
      </c>
      <c r="Q32" s="19"/>
    </row>
    <row r="33" spans="3:17" s="14" customFormat="1" ht="35" customHeight="1">
      <c r="C33" s="15">
        <v>26</v>
      </c>
      <c r="D33" s="24">
        <v>7</v>
      </c>
      <c r="E33" s="127"/>
      <c r="F33" s="26">
        <v>7306</v>
      </c>
      <c r="G33" s="23" t="s">
        <v>22</v>
      </c>
      <c r="H33" s="72">
        <v>67.41</v>
      </c>
      <c r="I33" s="72">
        <v>5.9</v>
      </c>
      <c r="J33" s="73"/>
      <c r="K33" s="68">
        <f t="shared" si="6"/>
        <v>11.470000000000004</v>
      </c>
      <c r="L33" s="68">
        <f t="shared" si="7"/>
        <v>84.78</v>
      </c>
      <c r="M33" s="68">
        <v>27.317</v>
      </c>
      <c r="N33" s="68">
        <v>112.09700000000001</v>
      </c>
      <c r="O33" s="16">
        <v>22.150068210931973</v>
      </c>
      <c r="P33" s="19">
        <v>1</v>
      </c>
      <c r="Q33" s="19"/>
    </row>
    <row r="34" spans="3:17" s="14" customFormat="1" ht="35" customHeight="1">
      <c r="C34" s="15">
        <v>27</v>
      </c>
      <c r="D34" s="24">
        <v>7</v>
      </c>
      <c r="E34" s="127"/>
      <c r="F34" s="26">
        <v>7307</v>
      </c>
      <c r="G34" s="23" t="s">
        <v>20</v>
      </c>
      <c r="H34" s="72">
        <v>94.183999999999997</v>
      </c>
      <c r="I34" s="72">
        <v>8.94</v>
      </c>
      <c r="J34" s="68">
        <v>0</v>
      </c>
      <c r="K34" s="68">
        <f t="shared" si="6"/>
        <v>6.7390000000000025</v>
      </c>
      <c r="L34" s="68">
        <f t="shared" si="7"/>
        <v>109.863</v>
      </c>
      <c r="M34" s="68">
        <v>32.064</v>
      </c>
      <c r="N34" s="68">
        <v>141.92699999999999</v>
      </c>
      <c r="O34" s="16">
        <v>28.044396647304939</v>
      </c>
      <c r="P34" s="19">
        <v>1</v>
      </c>
      <c r="Q34" s="19"/>
    </row>
    <row r="35" spans="3:17" s="14" customFormat="1" ht="35" customHeight="1">
      <c r="C35" s="15">
        <v>28</v>
      </c>
      <c r="D35" s="24">
        <v>7</v>
      </c>
      <c r="E35" s="128"/>
      <c r="F35" s="26">
        <v>7308</v>
      </c>
      <c r="G35" s="23" t="s">
        <v>20</v>
      </c>
      <c r="H35" s="72">
        <v>94.183999999999997</v>
      </c>
      <c r="I35" s="72">
        <v>8.94</v>
      </c>
      <c r="J35" s="68">
        <v>0</v>
      </c>
      <c r="K35" s="68">
        <f t="shared" si="6"/>
        <v>6.7390000000000025</v>
      </c>
      <c r="L35" s="68">
        <f t="shared" si="7"/>
        <v>109.863</v>
      </c>
      <c r="M35" s="68">
        <v>32.064</v>
      </c>
      <c r="N35" s="68">
        <v>141.92699999999999</v>
      </c>
      <c r="O35" s="16">
        <v>28.044396647304939</v>
      </c>
      <c r="P35" s="19">
        <v>1</v>
      </c>
      <c r="Q35" s="19"/>
    </row>
    <row r="36" spans="3:17" ht="35" customHeight="1">
      <c r="C36" s="15">
        <v>29</v>
      </c>
      <c r="D36" s="24">
        <v>7</v>
      </c>
      <c r="E36" s="126">
        <v>4</v>
      </c>
      <c r="F36" s="26">
        <v>7401</v>
      </c>
      <c r="G36" s="23" t="s">
        <v>19</v>
      </c>
      <c r="H36" s="72">
        <v>67.41</v>
      </c>
      <c r="I36" s="72">
        <v>5.88</v>
      </c>
      <c r="J36" s="68">
        <v>0</v>
      </c>
      <c r="K36" s="68">
        <f>L36-H36-I36</f>
        <v>10.050000000000008</v>
      </c>
      <c r="L36" s="68">
        <f t="shared" ref="L36:L43" si="8">N36-M36</f>
        <v>83.34</v>
      </c>
      <c r="M36" s="68">
        <v>26.864000000000001</v>
      </c>
      <c r="N36" s="68">
        <v>110.20400000000001</v>
      </c>
      <c r="O36" s="16">
        <v>21.776016460008272</v>
      </c>
      <c r="P36" s="19">
        <v>1</v>
      </c>
      <c r="Q36" s="19"/>
    </row>
    <row r="37" spans="3:17" ht="35" customHeight="1">
      <c r="C37" s="15">
        <v>30</v>
      </c>
      <c r="D37" s="24">
        <v>7</v>
      </c>
      <c r="E37" s="127"/>
      <c r="F37" s="26">
        <v>7402</v>
      </c>
      <c r="G37" s="23" t="s">
        <v>19</v>
      </c>
      <c r="H37" s="72">
        <v>67.41</v>
      </c>
      <c r="I37" s="72">
        <v>5.9</v>
      </c>
      <c r="J37" s="68">
        <v>0</v>
      </c>
      <c r="K37" s="68">
        <f t="shared" ref="K37:K43" si="9">L37-H37-I37</f>
        <v>10.030000000000006</v>
      </c>
      <c r="L37" s="68">
        <f t="shared" si="8"/>
        <v>83.34</v>
      </c>
      <c r="M37" s="68">
        <v>27.033000000000001</v>
      </c>
      <c r="N37" s="68">
        <v>110.373</v>
      </c>
      <c r="O37" s="16">
        <v>21.809410409245519</v>
      </c>
      <c r="P37" s="19">
        <v>0</v>
      </c>
      <c r="Q37" s="19">
        <v>1</v>
      </c>
    </row>
    <row r="38" spans="3:17" ht="35" customHeight="1">
      <c r="C38" s="15">
        <v>31</v>
      </c>
      <c r="D38" s="24">
        <v>7</v>
      </c>
      <c r="E38" s="127"/>
      <c r="F38" s="26">
        <v>7403</v>
      </c>
      <c r="G38" s="23" t="s">
        <v>20</v>
      </c>
      <c r="H38" s="72">
        <v>94.183999999999997</v>
      </c>
      <c r="I38" s="72">
        <v>8.94</v>
      </c>
      <c r="J38" s="68">
        <v>0</v>
      </c>
      <c r="K38" s="68">
        <f t="shared" si="9"/>
        <v>6.7390000000000025</v>
      </c>
      <c r="L38" s="68">
        <f t="shared" si="8"/>
        <v>109.863</v>
      </c>
      <c r="M38" s="68">
        <v>32.232999999999997</v>
      </c>
      <c r="N38" s="68">
        <v>142.096</v>
      </c>
      <c r="O38" s="16">
        <v>28.07779059654219</v>
      </c>
      <c r="P38" s="19">
        <v>1</v>
      </c>
      <c r="Q38" s="19"/>
    </row>
    <row r="39" spans="3:17" ht="35" customHeight="1">
      <c r="C39" s="15">
        <v>32</v>
      </c>
      <c r="D39" s="24">
        <v>7</v>
      </c>
      <c r="E39" s="127"/>
      <c r="F39" s="26">
        <v>7404</v>
      </c>
      <c r="G39" s="23" t="s">
        <v>20</v>
      </c>
      <c r="H39" s="72">
        <v>94.183999999999997</v>
      </c>
      <c r="I39" s="72">
        <v>8.94</v>
      </c>
      <c r="J39" s="68">
        <v>0</v>
      </c>
      <c r="K39" s="68">
        <f t="shared" si="9"/>
        <v>6.7390000000000025</v>
      </c>
      <c r="L39" s="68">
        <f t="shared" si="8"/>
        <v>109.863</v>
      </c>
      <c r="M39" s="68">
        <v>32.232999999999997</v>
      </c>
      <c r="N39" s="68">
        <v>142.096</v>
      </c>
      <c r="O39" s="16">
        <v>28.07779059654219</v>
      </c>
      <c r="P39" s="19">
        <v>1</v>
      </c>
      <c r="Q39" s="19"/>
    </row>
    <row r="40" spans="3:17" ht="35" customHeight="1">
      <c r="C40" s="15">
        <v>33</v>
      </c>
      <c r="D40" s="24">
        <v>7</v>
      </c>
      <c r="E40" s="127"/>
      <c r="F40" s="26">
        <v>7405</v>
      </c>
      <c r="G40" s="23" t="s">
        <v>19</v>
      </c>
      <c r="H40" s="72">
        <v>67.41</v>
      </c>
      <c r="I40" s="72">
        <v>5.88</v>
      </c>
      <c r="J40" s="68">
        <v>0</v>
      </c>
      <c r="K40" s="68">
        <f t="shared" si="9"/>
        <v>10.050000000000008</v>
      </c>
      <c r="L40" s="68">
        <f t="shared" si="8"/>
        <v>83.34</v>
      </c>
      <c r="M40" s="68">
        <v>27.033000000000001</v>
      </c>
      <c r="N40" s="68">
        <v>110.373</v>
      </c>
      <c r="O40" s="16">
        <v>21.809410409245519</v>
      </c>
      <c r="P40" s="19">
        <v>1</v>
      </c>
      <c r="Q40" s="19"/>
    </row>
    <row r="41" spans="3:17" ht="35" customHeight="1">
      <c r="C41" s="15">
        <v>34</v>
      </c>
      <c r="D41" s="24">
        <v>7</v>
      </c>
      <c r="E41" s="127"/>
      <c r="F41" s="26">
        <v>7406</v>
      </c>
      <c r="G41" s="23" t="s">
        <v>19</v>
      </c>
      <c r="H41" s="72">
        <v>67.41</v>
      </c>
      <c r="I41" s="72">
        <v>5.9</v>
      </c>
      <c r="J41" s="68">
        <v>0</v>
      </c>
      <c r="K41" s="68">
        <f t="shared" si="9"/>
        <v>10.030000000000006</v>
      </c>
      <c r="L41" s="68">
        <f t="shared" si="8"/>
        <v>83.34</v>
      </c>
      <c r="M41" s="68">
        <v>26.864000000000001</v>
      </c>
      <c r="N41" s="68">
        <v>110.20400000000001</v>
      </c>
      <c r="O41" s="16">
        <v>21.776016460008272</v>
      </c>
      <c r="P41" s="19">
        <v>1</v>
      </c>
      <c r="Q41" s="19"/>
    </row>
    <row r="42" spans="3:17" ht="35" customHeight="1">
      <c r="C42" s="15">
        <v>35</v>
      </c>
      <c r="D42" s="24">
        <v>7</v>
      </c>
      <c r="E42" s="127"/>
      <c r="F42" s="26">
        <v>7407</v>
      </c>
      <c r="G42" s="23" t="s">
        <v>20</v>
      </c>
      <c r="H42" s="72">
        <v>94.183999999999997</v>
      </c>
      <c r="I42" s="72">
        <v>8.94</v>
      </c>
      <c r="J42" s="68">
        <v>0</v>
      </c>
      <c r="K42" s="68">
        <f t="shared" si="9"/>
        <v>6.7390000000000025</v>
      </c>
      <c r="L42" s="68">
        <f t="shared" si="8"/>
        <v>109.863</v>
      </c>
      <c r="M42" s="68">
        <v>32.064</v>
      </c>
      <c r="N42" s="68">
        <v>141.92699999999999</v>
      </c>
      <c r="O42" s="16">
        <v>28.044396647304939</v>
      </c>
      <c r="P42" s="19">
        <v>1</v>
      </c>
      <c r="Q42" s="19"/>
    </row>
    <row r="43" spans="3:17" ht="35" customHeight="1">
      <c r="C43" s="15">
        <v>36</v>
      </c>
      <c r="D43" s="24">
        <v>7</v>
      </c>
      <c r="E43" s="128"/>
      <c r="F43" s="26">
        <v>7408</v>
      </c>
      <c r="G43" s="23" t="s">
        <v>20</v>
      </c>
      <c r="H43" s="72">
        <v>94.183999999999997</v>
      </c>
      <c r="I43" s="72">
        <v>8.94</v>
      </c>
      <c r="J43" s="68">
        <v>0</v>
      </c>
      <c r="K43" s="68">
        <f t="shared" si="9"/>
        <v>6.7390000000000025</v>
      </c>
      <c r="L43" s="68">
        <f t="shared" si="8"/>
        <v>109.863</v>
      </c>
      <c r="M43" s="68">
        <v>32.064</v>
      </c>
      <c r="N43" s="68">
        <v>141.92699999999999</v>
      </c>
      <c r="O43" s="16">
        <v>28.044396647304939</v>
      </c>
      <c r="P43" s="19">
        <v>1</v>
      </c>
      <c r="Q43" s="19"/>
    </row>
    <row r="44" spans="3:17" ht="35" customHeight="1">
      <c r="C44" s="15">
        <v>37</v>
      </c>
      <c r="D44" s="24">
        <v>7</v>
      </c>
      <c r="E44" s="126">
        <v>5</v>
      </c>
      <c r="F44" s="26">
        <v>7501</v>
      </c>
      <c r="G44" s="23" t="s">
        <v>19</v>
      </c>
      <c r="H44" s="72">
        <v>67.41</v>
      </c>
      <c r="I44" s="72">
        <v>5.88</v>
      </c>
      <c r="J44" s="68">
        <v>0</v>
      </c>
      <c r="K44" s="68">
        <f>L44-H44-I44</f>
        <v>10.050000000000008</v>
      </c>
      <c r="L44" s="68">
        <f t="shared" ref="L44:L51" si="10">N44-M44</f>
        <v>83.34</v>
      </c>
      <c r="M44" s="68">
        <v>26.864000000000001</v>
      </c>
      <c r="N44" s="68">
        <v>110.20400000000001</v>
      </c>
      <c r="O44" s="16">
        <v>21.776016460008272</v>
      </c>
      <c r="P44" s="19">
        <v>1</v>
      </c>
      <c r="Q44" s="19"/>
    </row>
    <row r="45" spans="3:17" ht="35" customHeight="1">
      <c r="C45" s="15">
        <v>38</v>
      </c>
      <c r="D45" s="24">
        <v>7</v>
      </c>
      <c r="E45" s="127"/>
      <c r="F45" s="26">
        <v>7502</v>
      </c>
      <c r="G45" s="23" t="s">
        <v>19</v>
      </c>
      <c r="H45" s="72">
        <v>67.41</v>
      </c>
      <c r="I45" s="72">
        <v>5.9</v>
      </c>
      <c r="J45" s="68">
        <v>0</v>
      </c>
      <c r="K45" s="68">
        <f t="shared" ref="K45:K51" si="11">L45-H45-I45</f>
        <v>10.030000000000006</v>
      </c>
      <c r="L45" s="68">
        <f t="shared" si="10"/>
        <v>83.34</v>
      </c>
      <c r="M45" s="68">
        <v>27.033000000000001</v>
      </c>
      <c r="N45" s="68">
        <v>110.373</v>
      </c>
      <c r="O45" s="16">
        <v>21.809410409245519</v>
      </c>
      <c r="P45" s="19">
        <v>1</v>
      </c>
      <c r="Q45" s="19"/>
    </row>
    <row r="46" spans="3:17" ht="35" customHeight="1">
      <c r="C46" s="15">
        <v>39</v>
      </c>
      <c r="D46" s="24">
        <v>7</v>
      </c>
      <c r="E46" s="127"/>
      <c r="F46" s="26">
        <v>7503</v>
      </c>
      <c r="G46" s="23" t="s">
        <v>20</v>
      </c>
      <c r="H46" s="72">
        <v>94.183999999999997</v>
      </c>
      <c r="I46" s="72">
        <v>8.94</v>
      </c>
      <c r="J46" s="68">
        <v>0</v>
      </c>
      <c r="K46" s="68">
        <f t="shared" si="11"/>
        <v>6.7390000000000025</v>
      </c>
      <c r="L46" s="68">
        <f t="shared" si="10"/>
        <v>109.863</v>
      </c>
      <c r="M46" s="68">
        <v>32.232999999999997</v>
      </c>
      <c r="N46" s="68">
        <v>142.096</v>
      </c>
      <c r="O46" s="16">
        <v>28.07779059654219</v>
      </c>
      <c r="P46" s="19">
        <v>1</v>
      </c>
      <c r="Q46" s="19"/>
    </row>
    <row r="47" spans="3:17" ht="35" customHeight="1">
      <c r="C47" s="15">
        <v>40</v>
      </c>
      <c r="D47" s="24">
        <v>7</v>
      </c>
      <c r="E47" s="127"/>
      <c r="F47" s="26">
        <v>7504</v>
      </c>
      <c r="G47" s="23" t="s">
        <v>20</v>
      </c>
      <c r="H47" s="72">
        <v>94.183999999999997</v>
      </c>
      <c r="I47" s="72">
        <v>8.94</v>
      </c>
      <c r="J47" s="68">
        <v>0</v>
      </c>
      <c r="K47" s="68">
        <f t="shared" si="11"/>
        <v>6.7390000000000025</v>
      </c>
      <c r="L47" s="68">
        <f t="shared" si="10"/>
        <v>109.863</v>
      </c>
      <c r="M47" s="68">
        <v>32.232999999999997</v>
      </c>
      <c r="N47" s="68">
        <v>142.096</v>
      </c>
      <c r="O47" s="16">
        <v>28.07779059654219</v>
      </c>
      <c r="P47" s="19">
        <v>1</v>
      </c>
      <c r="Q47" s="19"/>
    </row>
    <row r="48" spans="3:17" ht="35" customHeight="1">
      <c r="C48" s="15">
        <v>41</v>
      </c>
      <c r="D48" s="24">
        <v>7</v>
      </c>
      <c r="E48" s="127"/>
      <c r="F48" s="26">
        <v>7505</v>
      </c>
      <c r="G48" s="23" t="s">
        <v>19</v>
      </c>
      <c r="H48" s="72">
        <v>67.41</v>
      </c>
      <c r="I48" s="72">
        <v>5.88</v>
      </c>
      <c r="J48" s="68">
        <v>0</v>
      </c>
      <c r="K48" s="68">
        <f t="shared" si="11"/>
        <v>10.050000000000008</v>
      </c>
      <c r="L48" s="68">
        <f t="shared" si="10"/>
        <v>83.34</v>
      </c>
      <c r="M48" s="68">
        <v>27.033000000000001</v>
      </c>
      <c r="N48" s="68">
        <v>110.373</v>
      </c>
      <c r="O48" s="16">
        <v>21.809410409245519</v>
      </c>
      <c r="P48" s="19">
        <v>1</v>
      </c>
      <c r="Q48" s="19"/>
    </row>
    <row r="49" spans="3:17" ht="35" customHeight="1">
      <c r="C49" s="15">
        <v>42</v>
      </c>
      <c r="D49" s="24">
        <v>7</v>
      </c>
      <c r="E49" s="127"/>
      <c r="F49" s="26">
        <v>7506</v>
      </c>
      <c r="G49" s="23" t="s">
        <v>19</v>
      </c>
      <c r="H49" s="72">
        <v>67.41</v>
      </c>
      <c r="I49" s="72">
        <v>5.9</v>
      </c>
      <c r="J49" s="68">
        <v>0</v>
      </c>
      <c r="K49" s="68">
        <f t="shared" si="11"/>
        <v>10.030000000000006</v>
      </c>
      <c r="L49" s="68">
        <f t="shared" si="10"/>
        <v>83.34</v>
      </c>
      <c r="M49" s="68">
        <v>26.864000000000001</v>
      </c>
      <c r="N49" s="68">
        <v>110.20400000000001</v>
      </c>
      <c r="O49" s="16">
        <v>21.776016460008272</v>
      </c>
      <c r="P49" s="19">
        <v>1</v>
      </c>
      <c r="Q49" s="19"/>
    </row>
    <row r="50" spans="3:17" ht="35" customHeight="1">
      <c r="C50" s="15">
        <v>43</v>
      </c>
      <c r="D50" s="24">
        <v>7</v>
      </c>
      <c r="E50" s="127"/>
      <c r="F50" s="26">
        <v>7507</v>
      </c>
      <c r="G50" s="23" t="s">
        <v>20</v>
      </c>
      <c r="H50" s="72">
        <v>94.183999999999997</v>
      </c>
      <c r="I50" s="72">
        <v>8.94</v>
      </c>
      <c r="J50" s="68">
        <v>0</v>
      </c>
      <c r="K50" s="68">
        <f t="shared" si="11"/>
        <v>6.7390000000000025</v>
      </c>
      <c r="L50" s="68">
        <f t="shared" si="10"/>
        <v>109.863</v>
      </c>
      <c r="M50" s="68">
        <v>32.064</v>
      </c>
      <c r="N50" s="68">
        <v>141.92699999999999</v>
      </c>
      <c r="O50" s="16">
        <v>28.044396647304939</v>
      </c>
      <c r="P50" s="19">
        <v>1</v>
      </c>
      <c r="Q50" s="19"/>
    </row>
    <row r="51" spans="3:17" ht="35" customHeight="1">
      <c r="C51" s="15">
        <v>44</v>
      </c>
      <c r="D51" s="24">
        <v>7</v>
      </c>
      <c r="E51" s="128"/>
      <c r="F51" s="26">
        <v>7508</v>
      </c>
      <c r="G51" s="23" t="s">
        <v>20</v>
      </c>
      <c r="H51" s="72">
        <v>94.183999999999997</v>
      </c>
      <c r="I51" s="72">
        <v>8.94</v>
      </c>
      <c r="J51" s="68">
        <v>0</v>
      </c>
      <c r="K51" s="68">
        <f t="shared" si="11"/>
        <v>6.7390000000000025</v>
      </c>
      <c r="L51" s="68">
        <f t="shared" si="10"/>
        <v>109.863</v>
      </c>
      <c r="M51" s="68">
        <v>32.064</v>
      </c>
      <c r="N51" s="68">
        <v>141.92699999999999</v>
      </c>
      <c r="O51" s="16">
        <v>28.044396647304939</v>
      </c>
      <c r="P51" s="19">
        <v>1</v>
      </c>
      <c r="Q51" s="19"/>
    </row>
    <row r="52" spans="3:17" ht="35" customHeight="1">
      <c r="C52" s="15">
        <v>45</v>
      </c>
      <c r="D52" s="24">
        <v>7</v>
      </c>
      <c r="E52" s="126">
        <v>6</v>
      </c>
      <c r="F52" s="26">
        <v>7601</v>
      </c>
      <c r="G52" s="23" t="s">
        <v>22</v>
      </c>
      <c r="H52" s="72">
        <v>67.41</v>
      </c>
      <c r="I52" s="72">
        <v>5.88</v>
      </c>
      <c r="J52" s="73"/>
      <c r="K52" s="68">
        <f t="shared" ref="K52:K59" si="12">L52-H52-I52</f>
        <v>11.490000000000006</v>
      </c>
      <c r="L52" s="68">
        <f t="shared" ref="L52:L59" si="13">N52-M52</f>
        <v>84.78</v>
      </c>
      <c r="M52" s="68">
        <v>27.317</v>
      </c>
      <c r="N52" s="68">
        <v>112.09700000000001</v>
      </c>
      <c r="O52" s="16">
        <v>22.150068210931973</v>
      </c>
      <c r="P52" s="19">
        <v>1</v>
      </c>
      <c r="Q52" s="19"/>
    </row>
    <row r="53" spans="3:17" ht="35" customHeight="1">
      <c r="C53" s="15">
        <v>46</v>
      </c>
      <c r="D53" s="24">
        <v>7</v>
      </c>
      <c r="E53" s="127"/>
      <c r="F53" s="26">
        <v>7602</v>
      </c>
      <c r="G53" s="23" t="s">
        <v>22</v>
      </c>
      <c r="H53" s="72">
        <v>67.41</v>
      </c>
      <c r="I53" s="72">
        <v>5.9</v>
      </c>
      <c r="J53" s="73"/>
      <c r="K53" s="68">
        <f t="shared" si="12"/>
        <v>11.470000000000004</v>
      </c>
      <c r="L53" s="68">
        <f t="shared" si="13"/>
        <v>84.78</v>
      </c>
      <c r="M53" s="68">
        <v>27.486000000000001</v>
      </c>
      <c r="N53" s="68">
        <v>112.26600000000001</v>
      </c>
      <c r="O53" s="16">
        <v>22.183462160169221</v>
      </c>
      <c r="P53" s="19">
        <v>1</v>
      </c>
      <c r="Q53" s="19"/>
    </row>
    <row r="54" spans="3:17" ht="35" customHeight="1">
      <c r="C54" s="15">
        <v>47</v>
      </c>
      <c r="D54" s="24">
        <v>7</v>
      </c>
      <c r="E54" s="127"/>
      <c r="F54" s="26">
        <v>7603</v>
      </c>
      <c r="G54" s="23" t="s">
        <v>20</v>
      </c>
      <c r="H54" s="72">
        <v>94.183999999999997</v>
      </c>
      <c r="I54" s="72">
        <v>8.94</v>
      </c>
      <c r="J54" s="68"/>
      <c r="K54" s="68">
        <f t="shared" si="12"/>
        <v>6.7390000000000025</v>
      </c>
      <c r="L54" s="68">
        <f t="shared" si="13"/>
        <v>109.863</v>
      </c>
      <c r="M54" s="68">
        <v>32.232999999999997</v>
      </c>
      <c r="N54" s="68">
        <v>142.096</v>
      </c>
      <c r="O54" s="16">
        <v>28.07779059654219</v>
      </c>
      <c r="P54" s="19">
        <v>1</v>
      </c>
      <c r="Q54" s="19"/>
    </row>
    <row r="55" spans="3:17" ht="35" customHeight="1">
      <c r="C55" s="15">
        <v>48</v>
      </c>
      <c r="D55" s="24">
        <v>7</v>
      </c>
      <c r="E55" s="127"/>
      <c r="F55" s="26">
        <v>7604</v>
      </c>
      <c r="G55" s="23" t="s">
        <v>20</v>
      </c>
      <c r="H55" s="72">
        <v>94.183999999999997</v>
      </c>
      <c r="I55" s="72">
        <v>8.94</v>
      </c>
      <c r="J55" s="68"/>
      <c r="K55" s="68">
        <f t="shared" si="12"/>
        <v>6.7390000000000025</v>
      </c>
      <c r="L55" s="68">
        <f t="shared" si="13"/>
        <v>109.863</v>
      </c>
      <c r="M55" s="68">
        <v>32.232999999999997</v>
      </c>
      <c r="N55" s="68">
        <v>142.096</v>
      </c>
      <c r="O55" s="16">
        <v>28.07779059654219</v>
      </c>
      <c r="P55" s="19">
        <v>1</v>
      </c>
      <c r="Q55" s="19"/>
    </row>
    <row r="56" spans="3:17" ht="35" customHeight="1">
      <c r="C56" s="15">
        <v>49</v>
      </c>
      <c r="D56" s="24">
        <v>7</v>
      </c>
      <c r="E56" s="127"/>
      <c r="F56" s="26">
        <v>7605</v>
      </c>
      <c r="G56" s="23" t="s">
        <v>22</v>
      </c>
      <c r="H56" s="72">
        <v>67.41</v>
      </c>
      <c r="I56" s="72">
        <v>5.88</v>
      </c>
      <c r="J56" s="73"/>
      <c r="K56" s="68">
        <f t="shared" si="12"/>
        <v>11.490000000000006</v>
      </c>
      <c r="L56" s="68">
        <f t="shared" si="13"/>
        <v>84.78</v>
      </c>
      <c r="M56" s="68">
        <v>27.486000000000001</v>
      </c>
      <c r="N56" s="68">
        <v>112.26600000000001</v>
      </c>
      <c r="O56" s="16">
        <v>22.183462160169221</v>
      </c>
      <c r="P56" s="19">
        <v>1</v>
      </c>
      <c r="Q56" s="19"/>
    </row>
    <row r="57" spans="3:17" ht="35" customHeight="1">
      <c r="C57" s="15">
        <v>50</v>
      </c>
      <c r="D57" s="24">
        <v>7</v>
      </c>
      <c r="E57" s="127"/>
      <c r="F57" s="26">
        <v>7606</v>
      </c>
      <c r="G57" s="23" t="s">
        <v>22</v>
      </c>
      <c r="H57" s="72">
        <v>67.41</v>
      </c>
      <c r="I57" s="72">
        <v>5.9</v>
      </c>
      <c r="J57" s="73"/>
      <c r="K57" s="68">
        <f t="shared" si="12"/>
        <v>11.470000000000004</v>
      </c>
      <c r="L57" s="68">
        <f t="shared" si="13"/>
        <v>84.78</v>
      </c>
      <c r="M57" s="68">
        <v>27.317</v>
      </c>
      <c r="N57" s="68">
        <v>112.09700000000001</v>
      </c>
      <c r="O57" s="16">
        <v>22.150068210931973</v>
      </c>
      <c r="P57" s="19">
        <v>1</v>
      </c>
      <c r="Q57" s="19"/>
    </row>
    <row r="58" spans="3:17" ht="35" customHeight="1">
      <c r="C58" s="15">
        <v>51</v>
      </c>
      <c r="D58" s="24">
        <v>7</v>
      </c>
      <c r="E58" s="127"/>
      <c r="F58" s="26">
        <v>7607</v>
      </c>
      <c r="G58" s="23" t="s">
        <v>20</v>
      </c>
      <c r="H58" s="72">
        <v>94.183999999999997</v>
      </c>
      <c r="I58" s="72">
        <v>8.94</v>
      </c>
      <c r="J58" s="68">
        <v>0</v>
      </c>
      <c r="K58" s="68">
        <f t="shared" si="12"/>
        <v>6.7390000000000025</v>
      </c>
      <c r="L58" s="68">
        <f t="shared" si="13"/>
        <v>109.863</v>
      </c>
      <c r="M58" s="68">
        <v>32.064</v>
      </c>
      <c r="N58" s="68">
        <v>141.92699999999999</v>
      </c>
      <c r="O58" s="16">
        <v>28.044396647304939</v>
      </c>
      <c r="P58" s="19">
        <v>1</v>
      </c>
      <c r="Q58" s="19"/>
    </row>
    <row r="59" spans="3:17" ht="35" customHeight="1">
      <c r="C59" s="15">
        <v>52</v>
      </c>
      <c r="D59" s="24">
        <v>7</v>
      </c>
      <c r="E59" s="128"/>
      <c r="F59" s="26">
        <v>7608</v>
      </c>
      <c r="G59" s="23" t="s">
        <v>20</v>
      </c>
      <c r="H59" s="72">
        <v>94.183999999999997</v>
      </c>
      <c r="I59" s="72">
        <v>8.94</v>
      </c>
      <c r="J59" s="68">
        <v>0</v>
      </c>
      <c r="K59" s="68">
        <f t="shared" si="12"/>
        <v>6.7390000000000025</v>
      </c>
      <c r="L59" s="68">
        <f t="shared" si="13"/>
        <v>109.863</v>
      </c>
      <c r="M59" s="68">
        <v>32.064</v>
      </c>
      <c r="N59" s="68">
        <v>141.92699999999999</v>
      </c>
      <c r="O59" s="16">
        <v>28.044396647304939</v>
      </c>
      <c r="P59" s="19">
        <v>1</v>
      </c>
      <c r="Q59" s="19"/>
    </row>
    <row r="60" spans="3:17" ht="35" customHeight="1">
      <c r="C60" s="15">
        <v>53</v>
      </c>
      <c r="D60" s="24">
        <v>7</v>
      </c>
      <c r="E60" s="126">
        <v>7</v>
      </c>
      <c r="F60" s="26">
        <v>7701</v>
      </c>
      <c r="G60" s="23" t="s">
        <v>19</v>
      </c>
      <c r="H60" s="72">
        <v>67.41</v>
      </c>
      <c r="I60" s="72">
        <v>5.88</v>
      </c>
      <c r="J60" s="68">
        <v>0</v>
      </c>
      <c r="K60" s="68">
        <f>L60-H60-I60</f>
        <v>10.050000000000008</v>
      </c>
      <c r="L60" s="68">
        <f t="shared" ref="L60:L67" si="14">N60-M60</f>
        <v>83.34</v>
      </c>
      <c r="M60" s="68">
        <v>26.864000000000001</v>
      </c>
      <c r="N60" s="68">
        <v>110.20400000000001</v>
      </c>
      <c r="O60" s="16">
        <v>21.776016460008272</v>
      </c>
      <c r="P60" s="19">
        <v>1</v>
      </c>
      <c r="Q60" s="19"/>
    </row>
    <row r="61" spans="3:17" ht="35" customHeight="1">
      <c r="C61" s="15">
        <v>54</v>
      </c>
      <c r="D61" s="24">
        <v>7</v>
      </c>
      <c r="E61" s="127"/>
      <c r="F61" s="26">
        <v>7702</v>
      </c>
      <c r="G61" s="23" t="s">
        <v>19</v>
      </c>
      <c r="H61" s="72">
        <v>67.41</v>
      </c>
      <c r="I61" s="72">
        <v>5.9</v>
      </c>
      <c r="J61" s="68">
        <v>0</v>
      </c>
      <c r="K61" s="68">
        <f t="shared" ref="K61:K67" si="15">L61-H61-I61</f>
        <v>10.030000000000006</v>
      </c>
      <c r="L61" s="68">
        <f t="shared" si="14"/>
        <v>83.34</v>
      </c>
      <c r="M61" s="68">
        <v>27.033000000000001</v>
      </c>
      <c r="N61" s="68">
        <v>110.373</v>
      </c>
      <c r="O61" s="16">
        <v>21.809410409245519</v>
      </c>
      <c r="P61" s="19">
        <v>1</v>
      </c>
      <c r="Q61" s="19"/>
    </row>
    <row r="62" spans="3:17" ht="35" customHeight="1">
      <c r="C62" s="15">
        <v>55</v>
      </c>
      <c r="D62" s="24">
        <v>7</v>
      </c>
      <c r="E62" s="127"/>
      <c r="F62" s="26">
        <v>7703</v>
      </c>
      <c r="G62" s="23" t="s">
        <v>20</v>
      </c>
      <c r="H62" s="72">
        <v>94.183999999999997</v>
      </c>
      <c r="I62" s="72">
        <v>8.94</v>
      </c>
      <c r="J62" s="68">
        <v>0</v>
      </c>
      <c r="K62" s="68">
        <f t="shared" si="15"/>
        <v>6.7390000000000025</v>
      </c>
      <c r="L62" s="68">
        <f t="shared" si="14"/>
        <v>109.863</v>
      </c>
      <c r="M62" s="68">
        <v>32.232999999999997</v>
      </c>
      <c r="N62" s="68">
        <v>142.096</v>
      </c>
      <c r="O62" s="16">
        <v>28.07779059654219</v>
      </c>
      <c r="P62" s="19">
        <v>1</v>
      </c>
      <c r="Q62" s="19"/>
    </row>
    <row r="63" spans="3:17" ht="35" customHeight="1">
      <c r="C63" s="15">
        <v>56</v>
      </c>
      <c r="D63" s="24">
        <v>7</v>
      </c>
      <c r="E63" s="127"/>
      <c r="F63" s="26">
        <v>7704</v>
      </c>
      <c r="G63" s="23" t="s">
        <v>20</v>
      </c>
      <c r="H63" s="72">
        <v>94.183999999999997</v>
      </c>
      <c r="I63" s="72">
        <v>8.94</v>
      </c>
      <c r="J63" s="68">
        <v>0</v>
      </c>
      <c r="K63" s="68">
        <f t="shared" si="15"/>
        <v>6.7390000000000025</v>
      </c>
      <c r="L63" s="68">
        <f t="shared" si="14"/>
        <v>109.863</v>
      </c>
      <c r="M63" s="68">
        <v>32.232999999999997</v>
      </c>
      <c r="N63" s="68">
        <v>142.096</v>
      </c>
      <c r="O63" s="16">
        <v>28.07779059654219</v>
      </c>
      <c r="P63" s="19">
        <v>1</v>
      </c>
      <c r="Q63" s="19"/>
    </row>
    <row r="64" spans="3:17" ht="35" customHeight="1">
      <c r="C64" s="15">
        <v>57</v>
      </c>
      <c r="D64" s="24">
        <v>7</v>
      </c>
      <c r="E64" s="127"/>
      <c r="F64" s="26">
        <v>7705</v>
      </c>
      <c r="G64" s="23" t="s">
        <v>19</v>
      </c>
      <c r="H64" s="72">
        <v>67.41</v>
      </c>
      <c r="I64" s="72">
        <v>5.88</v>
      </c>
      <c r="J64" s="68">
        <v>0</v>
      </c>
      <c r="K64" s="68">
        <f t="shared" si="15"/>
        <v>10.050000000000008</v>
      </c>
      <c r="L64" s="68">
        <f t="shared" si="14"/>
        <v>83.34</v>
      </c>
      <c r="M64" s="68">
        <v>27.033000000000001</v>
      </c>
      <c r="N64" s="68">
        <v>110.373</v>
      </c>
      <c r="O64" s="16">
        <v>21.809410409245519</v>
      </c>
      <c r="P64" s="19">
        <v>1</v>
      </c>
      <c r="Q64" s="19"/>
    </row>
    <row r="65" spans="3:17" ht="35" customHeight="1">
      <c r="C65" s="15">
        <v>58</v>
      </c>
      <c r="D65" s="24">
        <v>7</v>
      </c>
      <c r="E65" s="127"/>
      <c r="F65" s="26">
        <v>7706</v>
      </c>
      <c r="G65" s="23" t="s">
        <v>19</v>
      </c>
      <c r="H65" s="72">
        <v>67.41</v>
      </c>
      <c r="I65" s="72">
        <v>5.9</v>
      </c>
      <c r="J65" s="68">
        <v>0</v>
      </c>
      <c r="K65" s="68">
        <f t="shared" si="15"/>
        <v>10.030000000000006</v>
      </c>
      <c r="L65" s="68">
        <f t="shared" si="14"/>
        <v>83.34</v>
      </c>
      <c r="M65" s="68">
        <v>26.864000000000001</v>
      </c>
      <c r="N65" s="68">
        <v>110.20400000000001</v>
      </c>
      <c r="O65" s="16">
        <v>21.776016460008272</v>
      </c>
      <c r="P65" s="19">
        <v>1</v>
      </c>
      <c r="Q65" s="19"/>
    </row>
    <row r="66" spans="3:17" ht="35" customHeight="1">
      <c r="C66" s="15">
        <v>59</v>
      </c>
      <c r="D66" s="24">
        <v>7</v>
      </c>
      <c r="E66" s="127"/>
      <c r="F66" s="26">
        <v>7707</v>
      </c>
      <c r="G66" s="23" t="s">
        <v>20</v>
      </c>
      <c r="H66" s="72">
        <v>94.183999999999997</v>
      </c>
      <c r="I66" s="72">
        <v>8.94</v>
      </c>
      <c r="J66" s="68">
        <v>0</v>
      </c>
      <c r="K66" s="68">
        <f t="shared" si="15"/>
        <v>6.7390000000000025</v>
      </c>
      <c r="L66" s="68">
        <f t="shared" si="14"/>
        <v>109.863</v>
      </c>
      <c r="M66" s="68">
        <v>32.064</v>
      </c>
      <c r="N66" s="68">
        <v>141.92699999999999</v>
      </c>
      <c r="O66" s="16">
        <v>28.044396647304939</v>
      </c>
      <c r="P66" s="19">
        <v>1</v>
      </c>
      <c r="Q66" s="19"/>
    </row>
    <row r="67" spans="3:17" ht="35" customHeight="1">
      <c r="C67" s="15">
        <v>60</v>
      </c>
      <c r="D67" s="24">
        <v>7</v>
      </c>
      <c r="E67" s="128"/>
      <c r="F67" s="26">
        <v>7708</v>
      </c>
      <c r="G67" s="23" t="s">
        <v>20</v>
      </c>
      <c r="H67" s="72">
        <v>94.183999999999997</v>
      </c>
      <c r="I67" s="72">
        <v>8.94</v>
      </c>
      <c r="J67" s="68">
        <v>0</v>
      </c>
      <c r="K67" s="68">
        <f t="shared" si="15"/>
        <v>6.7390000000000025</v>
      </c>
      <c r="L67" s="68">
        <f t="shared" si="14"/>
        <v>109.863</v>
      </c>
      <c r="M67" s="68">
        <v>32.064</v>
      </c>
      <c r="N67" s="68">
        <v>141.92699999999999</v>
      </c>
      <c r="O67" s="16">
        <v>28.044396647304939</v>
      </c>
      <c r="P67" s="19">
        <v>1</v>
      </c>
      <c r="Q67" s="19"/>
    </row>
    <row r="68" spans="3:17" ht="35" customHeight="1">
      <c r="C68" s="15">
        <v>61</v>
      </c>
      <c r="D68" s="24">
        <v>7</v>
      </c>
      <c r="E68" s="126">
        <v>8</v>
      </c>
      <c r="F68" s="26">
        <v>7801</v>
      </c>
      <c r="G68" s="23" t="s">
        <v>19</v>
      </c>
      <c r="H68" s="72">
        <v>67.41</v>
      </c>
      <c r="I68" s="72">
        <v>5.88</v>
      </c>
      <c r="J68" s="68">
        <v>0</v>
      </c>
      <c r="K68" s="68">
        <f>L68-H68-I68</f>
        <v>10.050000000000008</v>
      </c>
      <c r="L68" s="68">
        <f t="shared" ref="L68:L75" si="16">N68-M68</f>
        <v>83.34</v>
      </c>
      <c r="M68" s="68">
        <v>26.864000000000001</v>
      </c>
      <c r="N68" s="68">
        <v>110.20400000000001</v>
      </c>
      <c r="O68" s="16">
        <v>21.776016460008272</v>
      </c>
      <c r="P68" s="19">
        <v>1</v>
      </c>
      <c r="Q68" s="19"/>
    </row>
    <row r="69" spans="3:17" ht="35" customHeight="1">
      <c r="C69" s="15">
        <v>62</v>
      </c>
      <c r="D69" s="24">
        <v>7</v>
      </c>
      <c r="E69" s="127"/>
      <c r="F69" s="26">
        <v>7802</v>
      </c>
      <c r="G69" s="23" t="s">
        <v>19</v>
      </c>
      <c r="H69" s="72">
        <v>67.41</v>
      </c>
      <c r="I69" s="72">
        <v>5.9</v>
      </c>
      <c r="J69" s="68">
        <v>0</v>
      </c>
      <c r="K69" s="68">
        <f t="shared" ref="K69:K75" si="17">L69-H69-I69</f>
        <v>10.030000000000006</v>
      </c>
      <c r="L69" s="68">
        <f t="shared" si="16"/>
        <v>83.34</v>
      </c>
      <c r="M69" s="68">
        <v>27.033000000000001</v>
      </c>
      <c r="N69" s="68">
        <v>110.373</v>
      </c>
      <c r="O69" s="16">
        <v>21.809410409245519</v>
      </c>
      <c r="P69" s="19">
        <v>1</v>
      </c>
      <c r="Q69" s="19"/>
    </row>
    <row r="70" spans="3:17" ht="35" customHeight="1">
      <c r="C70" s="15">
        <v>63</v>
      </c>
      <c r="D70" s="24">
        <v>7</v>
      </c>
      <c r="E70" s="127"/>
      <c r="F70" s="26">
        <v>7803</v>
      </c>
      <c r="G70" s="23" t="s">
        <v>20</v>
      </c>
      <c r="H70" s="72">
        <v>94.183999999999997</v>
      </c>
      <c r="I70" s="72">
        <v>8.94</v>
      </c>
      <c r="J70" s="68">
        <v>0</v>
      </c>
      <c r="K70" s="68">
        <f t="shared" si="17"/>
        <v>6.7390000000000025</v>
      </c>
      <c r="L70" s="68">
        <f t="shared" si="16"/>
        <v>109.863</v>
      </c>
      <c r="M70" s="68">
        <v>32.232999999999997</v>
      </c>
      <c r="N70" s="68">
        <v>142.096</v>
      </c>
      <c r="O70" s="16">
        <v>28.07779059654219</v>
      </c>
      <c r="P70" s="19">
        <v>1</v>
      </c>
      <c r="Q70" s="19"/>
    </row>
    <row r="71" spans="3:17" ht="35" customHeight="1">
      <c r="C71" s="15">
        <v>64</v>
      </c>
      <c r="D71" s="24">
        <v>7</v>
      </c>
      <c r="E71" s="127"/>
      <c r="F71" s="26">
        <v>7804</v>
      </c>
      <c r="G71" s="23" t="s">
        <v>20</v>
      </c>
      <c r="H71" s="72">
        <v>94.183999999999997</v>
      </c>
      <c r="I71" s="72">
        <v>8.94</v>
      </c>
      <c r="J71" s="68">
        <v>0</v>
      </c>
      <c r="K71" s="68">
        <f t="shared" si="17"/>
        <v>6.7390000000000025</v>
      </c>
      <c r="L71" s="68">
        <f t="shared" si="16"/>
        <v>109.863</v>
      </c>
      <c r="M71" s="68">
        <v>32.232999999999997</v>
      </c>
      <c r="N71" s="68">
        <v>142.096</v>
      </c>
      <c r="O71" s="16">
        <v>28.07779059654219</v>
      </c>
      <c r="P71" s="19">
        <v>1</v>
      </c>
      <c r="Q71" s="19"/>
    </row>
    <row r="72" spans="3:17" ht="35" customHeight="1">
      <c r="C72" s="15">
        <v>65</v>
      </c>
      <c r="D72" s="24">
        <v>7</v>
      </c>
      <c r="E72" s="127"/>
      <c r="F72" s="26">
        <v>7805</v>
      </c>
      <c r="G72" s="23" t="s">
        <v>19</v>
      </c>
      <c r="H72" s="72">
        <v>67.41</v>
      </c>
      <c r="I72" s="72">
        <v>5.88</v>
      </c>
      <c r="J72" s="68">
        <v>0</v>
      </c>
      <c r="K72" s="68">
        <f t="shared" si="17"/>
        <v>10.050000000000008</v>
      </c>
      <c r="L72" s="68">
        <f t="shared" si="16"/>
        <v>83.34</v>
      </c>
      <c r="M72" s="68">
        <v>27.033000000000001</v>
      </c>
      <c r="N72" s="68">
        <v>110.373</v>
      </c>
      <c r="O72" s="16">
        <v>21.809410409245519</v>
      </c>
      <c r="P72" s="19">
        <v>1</v>
      </c>
      <c r="Q72" s="19"/>
    </row>
    <row r="73" spans="3:17" ht="35" customHeight="1">
      <c r="C73" s="15">
        <v>66</v>
      </c>
      <c r="D73" s="24">
        <v>7</v>
      </c>
      <c r="E73" s="127"/>
      <c r="F73" s="26">
        <v>7806</v>
      </c>
      <c r="G73" s="23" t="s">
        <v>19</v>
      </c>
      <c r="H73" s="72">
        <v>67.41</v>
      </c>
      <c r="I73" s="72">
        <v>5.9</v>
      </c>
      <c r="J73" s="68">
        <v>0</v>
      </c>
      <c r="K73" s="68">
        <f t="shared" si="17"/>
        <v>10.030000000000006</v>
      </c>
      <c r="L73" s="68">
        <f t="shared" si="16"/>
        <v>83.34</v>
      </c>
      <c r="M73" s="68">
        <v>26.864000000000001</v>
      </c>
      <c r="N73" s="68">
        <v>110.20400000000001</v>
      </c>
      <c r="O73" s="16">
        <v>21.776016460008272</v>
      </c>
      <c r="P73" s="19">
        <v>1</v>
      </c>
      <c r="Q73" s="19"/>
    </row>
    <row r="74" spans="3:17" ht="35" customHeight="1">
      <c r="C74" s="15">
        <v>67</v>
      </c>
      <c r="D74" s="24">
        <v>7</v>
      </c>
      <c r="E74" s="127"/>
      <c r="F74" s="26">
        <v>7807</v>
      </c>
      <c r="G74" s="23" t="s">
        <v>20</v>
      </c>
      <c r="H74" s="72">
        <v>94.183999999999997</v>
      </c>
      <c r="I74" s="72">
        <v>8.94</v>
      </c>
      <c r="J74" s="68">
        <v>0</v>
      </c>
      <c r="K74" s="68">
        <f t="shared" si="17"/>
        <v>6.7390000000000025</v>
      </c>
      <c r="L74" s="68">
        <f t="shared" si="16"/>
        <v>109.863</v>
      </c>
      <c r="M74" s="68">
        <v>32.064</v>
      </c>
      <c r="N74" s="68">
        <v>141.92699999999999</v>
      </c>
      <c r="O74" s="16">
        <v>28.044396647304939</v>
      </c>
      <c r="P74" s="19">
        <v>1</v>
      </c>
      <c r="Q74" s="19"/>
    </row>
    <row r="75" spans="3:17" ht="35" customHeight="1">
      <c r="C75" s="15">
        <v>68</v>
      </c>
      <c r="D75" s="24">
        <v>7</v>
      </c>
      <c r="E75" s="128"/>
      <c r="F75" s="26">
        <v>7808</v>
      </c>
      <c r="G75" s="23" t="s">
        <v>20</v>
      </c>
      <c r="H75" s="72">
        <v>94.183999999999997</v>
      </c>
      <c r="I75" s="72">
        <v>8.94</v>
      </c>
      <c r="J75" s="68">
        <v>0</v>
      </c>
      <c r="K75" s="68">
        <f t="shared" si="17"/>
        <v>6.7390000000000025</v>
      </c>
      <c r="L75" s="68">
        <f t="shared" si="16"/>
        <v>109.863</v>
      </c>
      <c r="M75" s="68">
        <v>32.064</v>
      </c>
      <c r="N75" s="68">
        <v>141.92699999999999</v>
      </c>
      <c r="O75" s="16">
        <v>28.044396647304939</v>
      </c>
      <c r="P75" s="19">
        <v>1</v>
      </c>
      <c r="Q75" s="19"/>
    </row>
    <row r="76" spans="3:17" ht="35" customHeight="1">
      <c r="C76" s="15">
        <v>69</v>
      </c>
      <c r="D76" s="24">
        <v>7</v>
      </c>
      <c r="E76" s="126">
        <v>9</v>
      </c>
      <c r="F76" s="26">
        <v>7901</v>
      </c>
      <c r="G76" s="23" t="s">
        <v>22</v>
      </c>
      <c r="H76" s="72">
        <v>67.41</v>
      </c>
      <c r="I76" s="72">
        <v>5.88</v>
      </c>
      <c r="J76" s="73"/>
      <c r="K76" s="68">
        <f t="shared" ref="K76:K83" si="18">L76-H76-I76</f>
        <v>11.490000000000006</v>
      </c>
      <c r="L76" s="68">
        <f t="shared" ref="L76:L83" si="19">N76-M76</f>
        <v>84.78</v>
      </c>
      <c r="M76" s="68">
        <v>27.317</v>
      </c>
      <c r="N76" s="68">
        <v>112.09700000000001</v>
      </c>
      <c r="O76" s="16">
        <v>22.150068210931973</v>
      </c>
      <c r="P76" s="19">
        <v>1</v>
      </c>
      <c r="Q76" s="19"/>
    </row>
    <row r="77" spans="3:17" ht="35" customHeight="1">
      <c r="C77" s="15">
        <v>70</v>
      </c>
      <c r="D77" s="24">
        <v>7</v>
      </c>
      <c r="E77" s="127"/>
      <c r="F77" s="26">
        <v>7902</v>
      </c>
      <c r="G77" s="23" t="s">
        <v>22</v>
      </c>
      <c r="H77" s="72">
        <v>67.41</v>
      </c>
      <c r="I77" s="72">
        <v>5.9</v>
      </c>
      <c r="J77" s="73"/>
      <c r="K77" s="68">
        <f t="shared" si="18"/>
        <v>11.470000000000004</v>
      </c>
      <c r="L77" s="68">
        <f t="shared" si="19"/>
        <v>84.78</v>
      </c>
      <c r="M77" s="68">
        <v>27.486000000000001</v>
      </c>
      <c r="N77" s="68">
        <v>112.26600000000001</v>
      </c>
      <c r="O77" s="16">
        <v>22.183462160169221</v>
      </c>
      <c r="P77" s="19">
        <v>1</v>
      </c>
      <c r="Q77" s="19"/>
    </row>
    <row r="78" spans="3:17" ht="35" customHeight="1">
      <c r="C78" s="15">
        <v>71</v>
      </c>
      <c r="D78" s="24">
        <v>7</v>
      </c>
      <c r="E78" s="127"/>
      <c r="F78" s="26">
        <v>7903</v>
      </c>
      <c r="G78" s="23" t="s">
        <v>20</v>
      </c>
      <c r="H78" s="72">
        <v>94.183999999999997</v>
      </c>
      <c r="I78" s="72">
        <v>8.94</v>
      </c>
      <c r="J78" s="68"/>
      <c r="K78" s="68">
        <f t="shared" si="18"/>
        <v>6.7390000000000025</v>
      </c>
      <c r="L78" s="68">
        <f t="shared" si="19"/>
        <v>109.863</v>
      </c>
      <c r="M78" s="68">
        <v>32.232999999999997</v>
      </c>
      <c r="N78" s="68">
        <v>142.096</v>
      </c>
      <c r="O78" s="16">
        <v>28.07779059654219</v>
      </c>
      <c r="P78" s="19">
        <v>1</v>
      </c>
      <c r="Q78" s="19"/>
    </row>
    <row r="79" spans="3:17" ht="35" customHeight="1">
      <c r="C79" s="15">
        <v>72</v>
      </c>
      <c r="D79" s="24">
        <v>7</v>
      </c>
      <c r="E79" s="127"/>
      <c r="F79" s="26">
        <v>7904</v>
      </c>
      <c r="G79" s="23" t="s">
        <v>20</v>
      </c>
      <c r="H79" s="72">
        <v>94.183999999999997</v>
      </c>
      <c r="I79" s="72">
        <v>8.94</v>
      </c>
      <c r="J79" s="68"/>
      <c r="K79" s="68">
        <f t="shared" si="18"/>
        <v>6.7390000000000025</v>
      </c>
      <c r="L79" s="68">
        <f t="shared" si="19"/>
        <v>109.863</v>
      </c>
      <c r="M79" s="68">
        <v>32.232999999999997</v>
      </c>
      <c r="N79" s="68">
        <v>142.096</v>
      </c>
      <c r="O79" s="16">
        <v>28.07779059654219</v>
      </c>
      <c r="P79" s="19">
        <v>1</v>
      </c>
      <c r="Q79" s="19"/>
    </row>
    <row r="80" spans="3:17" ht="35" customHeight="1">
      <c r="C80" s="15">
        <v>73</v>
      </c>
      <c r="D80" s="24">
        <v>7</v>
      </c>
      <c r="E80" s="127"/>
      <c r="F80" s="26">
        <v>7905</v>
      </c>
      <c r="G80" s="23" t="s">
        <v>22</v>
      </c>
      <c r="H80" s="72">
        <v>67.41</v>
      </c>
      <c r="I80" s="72">
        <v>5.88</v>
      </c>
      <c r="J80" s="73"/>
      <c r="K80" s="68">
        <f t="shared" si="18"/>
        <v>11.490000000000006</v>
      </c>
      <c r="L80" s="68">
        <f t="shared" si="19"/>
        <v>84.78</v>
      </c>
      <c r="M80" s="68">
        <v>27.486000000000001</v>
      </c>
      <c r="N80" s="68">
        <v>112.26600000000001</v>
      </c>
      <c r="O80" s="16">
        <v>22.183462160169221</v>
      </c>
      <c r="P80" s="19">
        <v>1</v>
      </c>
      <c r="Q80" s="19"/>
    </row>
    <row r="81" spans="3:17" ht="35" customHeight="1">
      <c r="C81" s="15">
        <v>74</v>
      </c>
      <c r="D81" s="24">
        <v>7</v>
      </c>
      <c r="E81" s="127"/>
      <c r="F81" s="26">
        <v>7906</v>
      </c>
      <c r="G81" s="23" t="s">
        <v>22</v>
      </c>
      <c r="H81" s="72">
        <v>67.41</v>
      </c>
      <c r="I81" s="72">
        <v>5.9</v>
      </c>
      <c r="J81" s="73"/>
      <c r="K81" s="68">
        <f t="shared" si="18"/>
        <v>11.470000000000004</v>
      </c>
      <c r="L81" s="68">
        <f t="shared" si="19"/>
        <v>84.78</v>
      </c>
      <c r="M81" s="68">
        <v>27.317</v>
      </c>
      <c r="N81" s="68">
        <v>112.09700000000001</v>
      </c>
      <c r="O81" s="16">
        <v>22.150068210931973</v>
      </c>
      <c r="P81" s="19">
        <v>1</v>
      </c>
      <c r="Q81" s="19"/>
    </row>
    <row r="82" spans="3:17" ht="35" customHeight="1">
      <c r="C82" s="15">
        <v>75</v>
      </c>
      <c r="D82" s="24">
        <v>7</v>
      </c>
      <c r="E82" s="127"/>
      <c r="F82" s="26">
        <v>7907</v>
      </c>
      <c r="G82" s="23" t="s">
        <v>20</v>
      </c>
      <c r="H82" s="72">
        <v>94.183999999999997</v>
      </c>
      <c r="I82" s="72">
        <v>8.94</v>
      </c>
      <c r="J82" s="68">
        <v>0</v>
      </c>
      <c r="K82" s="68">
        <f t="shared" si="18"/>
        <v>6.7390000000000025</v>
      </c>
      <c r="L82" s="68">
        <f t="shared" si="19"/>
        <v>109.863</v>
      </c>
      <c r="M82" s="68">
        <v>32.064</v>
      </c>
      <c r="N82" s="68">
        <v>141.92699999999999</v>
      </c>
      <c r="O82" s="16">
        <v>28.044396647304939</v>
      </c>
      <c r="P82" s="19">
        <v>1</v>
      </c>
      <c r="Q82" s="19"/>
    </row>
    <row r="83" spans="3:17" ht="35" customHeight="1">
      <c r="C83" s="15">
        <v>76</v>
      </c>
      <c r="D83" s="24">
        <v>7</v>
      </c>
      <c r="E83" s="128"/>
      <c r="F83" s="26">
        <v>7908</v>
      </c>
      <c r="G83" s="23" t="s">
        <v>20</v>
      </c>
      <c r="H83" s="72">
        <v>94.183999999999997</v>
      </c>
      <c r="I83" s="72">
        <v>8.94</v>
      </c>
      <c r="J83" s="68">
        <v>0</v>
      </c>
      <c r="K83" s="68">
        <f t="shared" si="18"/>
        <v>6.7390000000000025</v>
      </c>
      <c r="L83" s="68">
        <f t="shared" si="19"/>
        <v>109.863</v>
      </c>
      <c r="M83" s="68">
        <v>32.064</v>
      </c>
      <c r="N83" s="68">
        <v>141.92699999999999</v>
      </c>
      <c r="O83" s="16">
        <v>28.044396647304939</v>
      </c>
      <c r="P83" s="19">
        <v>1</v>
      </c>
      <c r="Q83" s="19"/>
    </row>
    <row r="84" spans="3:17" ht="35" customHeight="1">
      <c r="C84" s="15">
        <v>77</v>
      </c>
      <c r="D84" s="24">
        <v>7</v>
      </c>
      <c r="E84" s="126">
        <v>10</v>
      </c>
      <c r="F84" s="26">
        <v>71001</v>
      </c>
      <c r="G84" s="23" t="s">
        <v>19</v>
      </c>
      <c r="H84" s="72">
        <v>67.41</v>
      </c>
      <c r="I84" s="72">
        <v>5.88</v>
      </c>
      <c r="J84" s="68">
        <v>0</v>
      </c>
      <c r="K84" s="68">
        <f>L84-H84-I84</f>
        <v>10.050000000000008</v>
      </c>
      <c r="L84" s="68">
        <f t="shared" ref="L84:L91" si="20">N84-M84</f>
        <v>83.34</v>
      </c>
      <c r="M84" s="68">
        <v>26.864000000000001</v>
      </c>
      <c r="N84" s="68">
        <v>110.20400000000001</v>
      </c>
      <c r="O84" s="16">
        <v>21.776016460008272</v>
      </c>
      <c r="P84" s="19">
        <v>1</v>
      </c>
      <c r="Q84" s="19"/>
    </row>
    <row r="85" spans="3:17" ht="35" customHeight="1">
      <c r="C85" s="15">
        <v>78</v>
      </c>
      <c r="D85" s="24">
        <v>7</v>
      </c>
      <c r="E85" s="127"/>
      <c r="F85" s="26">
        <v>71002</v>
      </c>
      <c r="G85" s="23" t="s">
        <v>19</v>
      </c>
      <c r="H85" s="72">
        <v>67.41</v>
      </c>
      <c r="I85" s="72">
        <v>5.9</v>
      </c>
      <c r="J85" s="68">
        <v>0</v>
      </c>
      <c r="K85" s="68">
        <f t="shared" ref="K85:K91" si="21">L85-H85-I85</f>
        <v>10.030000000000006</v>
      </c>
      <c r="L85" s="68">
        <f t="shared" si="20"/>
        <v>83.34</v>
      </c>
      <c r="M85" s="68">
        <v>27.033000000000001</v>
      </c>
      <c r="N85" s="68">
        <v>110.373</v>
      </c>
      <c r="O85" s="16">
        <v>21.809410409245519</v>
      </c>
      <c r="P85" s="19">
        <v>1</v>
      </c>
      <c r="Q85" s="19"/>
    </row>
    <row r="86" spans="3:17" ht="35" customHeight="1">
      <c r="C86" s="15">
        <v>79</v>
      </c>
      <c r="D86" s="24">
        <v>7</v>
      </c>
      <c r="E86" s="127"/>
      <c r="F86" s="26">
        <v>71003</v>
      </c>
      <c r="G86" s="23" t="s">
        <v>20</v>
      </c>
      <c r="H86" s="72">
        <v>94.183999999999997</v>
      </c>
      <c r="I86" s="72">
        <v>8.94</v>
      </c>
      <c r="J86" s="68">
        <v>0</v>
      </c>
      <c r="K86" s="68">
        <f t="shared" si="21"/>
        <v>6.7390000000000025</v>
      </c>
      <c r="L86" s="68">
        <f t="shared" si="20"/>
        <v>109.863</v>
      </c>
      <c r="M86" s="68">
        <v>32.232999999999997</v>
      </c>
      <c r="N86" s="68">
        <v>142.096</v>
      </c>
      <c r="O86" s="16">
        <v>28.07779059654219</v>
      </c>
      <c r="P86" s="19">
        <v>1</v>
      </c>
      <c r="Q86" s="19"/>
    </row>
    <row r="87" spans="3:17" ht="35" customHeight="1">
      <c r="C87" s="15">
        <v>80</v>
      </c>
      <c r="D87" s="24">
        <v>7</v>
      </c>
      <c r="E87" s="127"/>
      <c r="F87" s="26">
        <v>71004</v>
      </c>
      <c r="G87" s="23" t="s">
        <v>20</v>
      </c>
      <c r="H87" s="72">
        <v>94.183999999999997</v>
      </c>
      <c r="I87" s="72">
        <v>8.94</v>
      </c>
      <c r="J87" s="68">
        <v>0</v>
      </c>
      <c r="K87" s="68">
        <f t="shared" si="21"/>
        <v>6.7390000000000025</v>
      </c>
      <c r="L87" s="68">
        <f t="shared" si="20"/>
        <v>109.863</v>
      </c>
      <c r="M87" s="68">
        <v>32.232999999999997</v>
      </c>
      <c r="N87" s="68">
        <v>142.096</v>
      </c>
      <c r="O87" s="16">
        <v>28.07779059654219</v>
      </c>
      <c r="P87" s="19">
        <v>1</v>
      </c>
      <c r="Q87" s="19"/>
    </row>
    <row r="88" spans="3:17" ht="35" customHeight="1">
      <c r="C88" s="15">
        <v>81</v>
      </c>
      <c r="D88" s="24">
        <v>7</v>
      </c>
      <c r="E88" s="127"/>
      <c r="F88" s="26">
        <v>71005</v>
      </c>
      <c r="G88" s="23" t="s">
        <v>19</v>
      </c>
      <c r="H88" s="72">
        <v>67.41</v>
      </c>
      <c r="I88" s="72">
        <v>5.88</v>
      </c>
      <c r="J88" s="68">
        <v>0</v>
      </c>
      <c r="K88" s="68">
        <f t="shared" si="21"/>
        <v>10.050000000000008</v>
      </c>
      <c r="L88" s="68">
        <f t="shared" si="20"/>
        <v>83.34</v>
      </c>
      <c r="M88" s="68">
        <v>27.033000000000001</v>
      </c>
      <c r="N88" s="68">
        <v>110.373</v>
      </c>
      <c r="O88" s="16">
        <v>21.809410409245519</v>
      </c>
      <c r="P88" s="19">
        <v>1</v>
      </c>
      <c r="Q88" s="19"/>
    </row>
    <row r="89" spans="3:17" ht="35" customHeight="1">
      <c r="C89" s="15">
        <v>82</v>
      </c>
      <c r="D89" s="24">
        <v>7</v>
      </c>
      <c r="E89" s="127"/>
      <c r="F89" s="26">
        <v>71006</v>
      </c>
      <c r="G89" s="23" t="s">
        <v>19</v>
      </c>
      <c r="H89" s="72">
        <v>67.41</v>
      </c>
      <c r="I89" s="72">
        <v>5.9</v>
      </c>
      <c r="J89" s="68">
        <v>0</v>
      </c>
      <c r="K89" s="68">
        <f t="shared" si="21"/>
        <v>10.030000000000006</v>
      </c>
      <c r="L89" s="68">
        <f t="shared" si="20"/>
        <v>83.34</v>
      </c>
      <c r="M89" s="68">
        <v>26.864000000000001</v>
      </c>
      <c r="N89" s="68">
        <v>110.20400000000001</v>
      </c>
      <c r="O89" s="16">
        <v>21.776016460008272</v>
      </c>
      <c r="P89" s="19">
        <v>1</v>
      </c>
      <c r="Q89" s="19"/>
    </row>
    <row r="90" spans="3:17" ht="35" customHeight="1">
      <c r="C90" s="15">
        <v>83</v>
      </c>
      <c r="D90" s="24">
        <v>7</v>
      </c>
      <c r="E90" s="127"/>
      <c r="F90" s="26">
        <v>71007</v>
      </c>
      <c r="G90" s="23" t="s">
        <v>20</v>
      </c>
      <c r="H90" s="72">
        <v>94.183999999999997</v>
      </c>
      <c r="I90" s="72">
        <v>8.94</v>
      </c>
      <c r="J90" s="68">
        <v>0</v>
      </c>
      <c r="K90" s="68">
        <f t="shared" si="21"/>
        <v>6.7390000000000025</v>
      </c>
      <c r="L90" s="68">
        <f t="shared" si="20"/>
        <v>109.863</v>
      </c>
      <c r="M90" s="68">
        <v>32.064</v>
      </c>
      <c r="N90" s="68">
        <v>141.92699999999999</v>
      </c>
      <c r="O90" s="16">
        <v>28.044396647304939</v>
      </c>
      <c r="P90" s="19">
        <v>1</v>
      </c>
      <c r="Q90" s="19"/>
    </row>
    <row r="91" spans="3:17" ht="35" customHeight="1">
      <c r="C91" s="15">
        <v>84</v>
      </c>
      <c r="D91" s="24">
        <v>7</v>
      </c>
      <c r="E91" s="128"/>
      <c r="F91" s="26">
        <v>71008</v>
      </c>
      <c r="G91" s="23" t="s">
        <v>20</v>
      </c>
      <c r="H91" s="72">
        <v>94.183999999999997</v>
      </c>
      <c r="I91" s="72">
        <v>8.94</v>
      </c>
      <c r="J91" s="68">
        <v>0</v>
      </c>
      <c r="K91" s="68">
        <f t="shared" si="21"/>
        <v>6.7390000000000025</v>
      </c>
      <c r="L91" s="68">
        <f t="shared" si="20"/>
        <v>109.863</v>
      </c>
      <c r="M91" s="68">
        <v>32.064</v>
      </c>
      <c r="N91" s="68">
        <v>141.92699999999999</v>
      </c>
      <c r="O91" s="16">
        <v>28.044396647304939</v>
      </c>
      <c r="P91" s="19">
        <v>1</v>
      </c>
      <c r="Q91" s="19"/>
    </row>
    <row r="92" spans="3:17" ht="35" customHeight="1">
      <c r="C92" s="15">
        <v>85</v>
      </c>
      <c r="D92" s="24">
        <v>7</v>
      </c>
      <c r="E92" s="126">
        <v>11</v>
      </c>
      <c r="F92" s="26">
        <v>71101</v>
      </c>
      <c r="G92" s="23" t="s">
        <v>19</v>
      </c>
      <c r="H92" s="72">
        <v>67.41</v>
      </c>
      <c r="I92" s="72">
        <v>5.88</v>
      </c>
      <c r="J92" s="68">
        <v>0</v>
      </c>
      <c r="K92" s="68">
        <f>L92-H92-I92</f>
        <v>10.050000000000008</v>
      </c>
      <c r="L92" s="68">
        <f t="shared" ref="L92:L99" si="22">N92-M92</f>
        <v>83.34</v>
      </c>
      <c r="M92" s="68">
        <v>26.864000000000001</v>
      </c>
      <c r="N92" s="68">
        <v>110.20400000000001</v>
      </c>
      <c r="O92" s="16">
        <v>21.776016460008272</v>
      </c>
      <c r="P92" s="19">
        <v>1</v>
      </c>
      <c r="Q92" s="19"/>
    </row>
    <row r="93" spans="3:17" ht="35" customHeight="1">
      <c r="C93" s="15">
        <v>86</v>
      </c>
      <c r="D93" s="24">
        <v>7</v>
      </c>
      <c r="E93" s="127"/>
      <c r="F93" s="26">
        <v>71102</v>
      </c>
      <c r="G93" s="23" t="s">
        <v>19</v>
      </c>
      <c r="H93" s="72">
        <v>67.41</v>
      </c>
      <c r="I93" s="72">
        <v>5.9</v>
      </c>
      <c r="J93" s="68">
        <v>0</v>
      </c>
      <c r="K93" s="68">
        <f t="shared" ref="K93:K99" si="23">L93-H93-I93</f>
        <v>10.030000000000006</v>
      </c>
      <c r="L93" s="68">
        <f t="shared" si="22"/>
        <v>83.34</v>
      </c>
      <c r="M93" s="68">
        <v>27.033000000000001</v>
      </c>
      <c r="N93" s="68">
        <v>110.373</v>
      </c>
      <c r="O93" s="16">
        <v>21.809410409245519</v>
      </c>
      <c r="P93" s="19">
        <v>1</v>
      </c>
      <c r="Q93" s="19"/>
    </row>
    <row r="94" spans="3:17" ht="35" customHeight="1">
      <c r="C94" s="15">
        <v>87</v>
      </c>
      <c r="D94" s="24">
        <v>7</v>
      </c>
      <c r="E94" s="127"/>
      <c r="F94" s="26">
        <v>71103</v>
      </c>
      <c r="G94" s="23" t="s">
        <v>20</v>
      </c>
      <c r="H94" s="72">
        <v>94.183999999999997</v>
      </c>
      <c r="I94" s="72">
        <v>8.94</v>
      </c>
      <c r="J94" s="68">
        <v>0</v>
      </c>
      <c r="K94" s="68">
        <f t="shared" si="23"/>
        <v>6.7390000000000025</v>
      </c>
      <c r="L94" s="68">
        <f t="shared" si="22"/>
        <v>109.863</v>
      </c>
      <c r="M94" s="68">
        <v>32.232999999999997</v>
      </c>
      <c r="N94" s="68">
        <v>142.096</v>
      </c>
      <c r="O94" s="16">
        <v>28.07779059654219</v>
      </c>
      <c r="P94" s="19">
        <v>1</v>
      </c>
      <c r="Q94" s="19"/>
    </row>
    <row r="95" spans="3:17" ht="35" customHeight="1">
      <c r="C95" s="15">
        <v>88</v>
      </c>
      <c r="D95" s="24">
        <v>7</v>
      </c>
      <c r="E95" s="127"/>
      <c r="F95" s="26">
        <v>71104</v>
      </c>
      <c r="G95" s="23" t="s">
        <v>20</v>
      </c>
      <c r="H95" s="72">
        <v>94.183999999999997</v>
      </c>
      <c r="I95" s="72">
        <v>8.94</v>
      </c>
      <c r="J95" s="68">
        <v>0</v>
      </c>
      <c r="K95" s="68">
        <f t="shared" si="23"/>
        <v>6.7390000000000025</v>
      </c>
      <c r="L95" s="68">
        <f t="shared" si="22"/>
        <v>109.863</v>
      </c>
      <c r="M95" s="68">
        <v>32.232999999999997</v>
      </c>
      <c r="N95" s="68">
        <v>142.096</v>
      </c>
      <c r="O95" s="16">
        <v>28.07779059654219</v>
      </c>
      <c r="P95" s="19">
        <v>1</v>
      </c>
      <c r="Q95" s="19"/>
    </row>
    <row r="96" spans="3:17" ht="35" customHeight="1">
      <c r="C96" s="15">
        <v>89</v>
      </c>
      <c r="D96" s="24">
        <v>7</v>
      </c>
      <c r="E96" s="127"/>
      <c r="F96" s="26">
        <v>71105</v>
      </c>
      <c r="G96" s="23" t="s">
        <v>19</v>
      </c>
      <c r="H96" s="72">
        <v>67.41</v>
      </c>
      <c r="I96" s="72">
        <v>5.88</v>
      </c>
      <c r="J96" s="68">
        <v>0</v>
      </c>
      <c r="K96" s="68">
        <f t="shared" si="23"/>
        <v>10.050000000000008</v>
      </c>
      <c r="L96" s="68">
        <f t="shared" si="22"/>
        <v>83.34</v>
      </c>
      <c r="M96" s="68">
        <v>27.033000000000001</v>
      </c>
      <c r="N96" s="68">
        <v>110.373</v>
      </c>
      <c r="O96" s="16">
        <v>21.809410409245519</v>
      </c>
      <c r="P96" s="19">
        <v>1</v>
      </c>
      <c r="Q96" s="19"/>
    </row>
    <row r="97" spans="3:17" ht="35" customHeight="1">
      <c r="C97" s="15">
        <v>90</v>
      </c>
      <c r="D97" s="24">
        <v>7</v>
      </c>
      <c r="E97" s="127"/>
      <c r="F97" s="26">
        <v>71106</v>
      </c>
      <c r="G97" s="23" t="s">
        <v>19</v>
      </c>
      <c r="H97" s="72">
        <v>67.41</v>
      </c>
      <c r="I97" s="72">
        <v>5.9</v>
      </c>
      <c r="J97" s="68">
        <v>0</v>
      </c>
      <c r="K97" s="68">
        <f t="shared" si="23"/>
        <v>10.030000000000006</v>
      </c>
      <c r="L97" s="68">
        <f t="shared" si="22"/>
        <v>83.34</v>
      </c>
      <c r="M97" s="68">
        <v>26.864000000000001</v>
      </c>
      <c r="N97" s="68">
        <v>110.20400000000001</v>
      </c>
      <c r="O97" s="16">
        <v>21.776016460008272</v>
      </c>
      <c r="P97" s="19">
        <v>1</v>
      </c>
      <c r="Q97" s="19"/>
    </row>
    <row r="98" spans="3:17" ht="35" customHeight="1">
      <c r="C98" s="15">
        <v>91</v>
      </c>
      <c r="D98" s="24">
        <v>7</v>
      </c>
      <c r="E98" s="127"/>
      <c r="F98" s="26">
        <v>71107</v>
      </c>
      <c r="G98" s="23" t="s">
        <v>20</v>
      </c>
      <c r="H98" s="72">
        <v>94.183999999999997</v>
      </c>
      <c r="I98" s="72">
        <v>8.94</v>
      </c>
      <c r="J98" s="68">
        <v>0</v>
      </c>
      <c r="K98" s="68">
        <f t="shared" si="23"/>
        <v>6.7390000000000025</v>
      </c>
      <c r="L98" s="68">
        <f t="shared" si="22"/>
        <v>109.863</v>
      </c>
      <c r="M98" s="68">
        <v>32.064</v>
      </c>
      <c r="N98" s="68">
        <v>141.92699999999999</v>
      </c>
      <c r="O98" s="16">
        <v>28.044396647304939</v>
      </c>
      <c r="P98" s="19">
        <v>1</v>
      </c>
      <c r="Q98" s="19"/>
    </row>
    <row r="99" spans="3:17" ht="35" customHeight="1">
      <c r="C99" s="15">
        <v>92</v>
      </c>
      <c r="D99" s="24">
        <v>7</v>
      </c>
      <c r="E99" s="128"/>
      <c r="F99" s="26">
        <v>71108</v>
      </c>
      <c r="G99" s="23" t="s">
        <v>20</v>
      </c>
      <c r="H99" s="72">
        <v>94.183999999999997</v>
      </c>
      <c r="I99" s="72">
        <v>8.94</v>
      </c>
      <c r="J99" s="68">
        <v>0</v>
      </c>
      <c r="K99" s="68">
        <f t="shared" si="23"/>
        <v>6.7390000000000025</v>
      </c>
      <c r="L99" s="68">
        <f t="shared" si="22"/>
        <v>109.863</v>
      </c>
      <c r="M99" s="68">
        <v>32.064</v>
      </c>
      <c r="N99" s="68">
        <v>141.92699999999999</v>
      </c>
      <c r="O99" s="16">
        <v>28.044396647304939</v>
      </c>
      <c r="P99" s="19">
        <v>1</v>
      </c>
      <c r="Q99" s="19"/>
    </row>
    <row r="100" spans="3:17" ht="35" customHeight="1">
      <c r="C100" s="15">
        <v>93</v>
      </c>
      <c r="D100" s="24">
        <v>7</v>
      </c>
      <c r="E100" s="126">
        <v>12</v>
      </c>
      <c r="F100" s="26">
        <v>71201</v>
      </c>
      <c r="G100" s="23" t="s">
        <v>22</v>
      </c>
      <c r="H100" s="72">
        <v>67.41</v>
      </c>
      <c r="I100" s="72">
        <v>5.88</v>
      </c>
      <c r="J100" s="73"/>
      <c r="K100" s="68">
        <f t="shared" ref="K100:K107" si="24">L100-H100-I100</f>
        <v>11.490000000000006</v>
      </c>
      <c r="L100" s="68">
        <f t="shared" ref="L100:L107" si="25">N100-M100</f>
        <v>84.78</v>
      </c>
      <c r="M100" s="68">
        <v>27.317</v>
      </c>
      <c r="N100" s="68">
        <v>112.09700000000001</v>
      </c>
      <c r="O100" s="16">
        <v>22.150068210931973</v>
      </c>
      <c r="P100" s="19">
        <v>1</v>
      </c>
      <c r="Q100" s="19"/>
    </row>
    <row r="101" spans="3:17" ht="35" customHeight="1">
      <c r="C101" s="15">
        <v>94</v>
      </c>
      <c r="D101" s="24">
        <v>7</v>
      </c>
      <c r="E101" s="127"/>
      <c r="F101" s="26">
        <v>71202</v>
      </c>
      <c r="G101" s="23" t="s">
        <v>22</v>
      </c>
      <c r="H101" s="72">
        <v>67.41</v>
      </c>
      <c r="I101" s="72">
        <v>5.9</v>
      </c>
      <c r="J101" s="73"/>
      <c r="K101" s="68">
        <f t="shared" si="24"/>
        <v>11.470000000000004</v>
      </c>
      <c r="L101" s="68">
        <f t="shared" si="25"/>
        <v>84.78</v>
      </c>
      <c r="M101" s="68">
        <v>27.486000000000001</v>
      </c>
      <c r="N101" s="68">
        <v>112.26600000000001</v>
      </c>
      <c r="O101" s="16">
        <v>22.183462160169221</v>
      </c>
      <c r="P101" s="19">
        <v>1</v>
      </c>
      <c r="Q101" s="19"/>
    </row>
    <row r="102" spans="3:17" ht="35" customHeight="1">
      <c r="C102" s="15">
        <v>95</v>
      </c>
      <c r="D102" s="24">
        <v>7</v>
      </c>
      <c r="E102" s="127"/>
      <c r="F102" s="26">
        <v>71203</v>
      </c>
      <c r="G102" s="23" t="s">
        <v>20</v>
      </c>
      <c r="H102" s="72">
        <v>94.183999999999997</v>
      </c>
      <c r="I102" s="72">
        <v>8.94</v>
      </c>
      <c r="J102" s="68"/>
      <c r="K102" s="68">
        <f t="shared" si="24"/>
        <v>6.7390000000000025</v>
      </c>
      <c r="L102" s="68">
        <f t="shared" si="25"/>
        <v>109.863</v>
      </c>
      <c r="M102" s="68">
        <v>32.232999999999997</v>
      </c>
      <c r="N102" s="68">
        <v>142.096</v>
      </c>
      <c r="O102" s="16">
        <v>28.07779059654219</v>
      </c>
      <c r="P102" s="19">
        <v>1</v>
      </c>
      <c r="Q102" s="19"/>
    </row>
    <row r="103" spans="3:17" ht="35" customHeight="1">
      <c r="C103" s="15">
        <v>96</v>
      </c>
      <c r="D103" s="24">
        <v>7</v>
      </c>
      <c r="E103" s="127"/>
      <c r="F103" s="26">
        <v>71204</v>
      </c>
      <c r="G103" s="23" t="s">
        <v>20</v>
      </c>
      <c r="H103" s="72">
        <v>94.183999999999997</v>
      </c>
      <c r="I103" s="72">
        <v>8.94</v>
      </c>
      <c r="J103" s="68"/>
      <c r="K103" s="68">
        <f t="shared" si="24"/>
        <v>6.7390000000000025</v>
      </c>
      <c r="L103" s="68">
        <f t="shared" si="25"/>
        <v>109.863</v>
      </c>
      <c r="M103" s="68">
        <v>32.232999999999997</v>
      </c>
      <c r="N103" s="68">
        <v>142.096</v>
      </c>
      <c r="O103" s="16">
        <v>28.07779059654219</v>
      </c>
      <c r="P103" s="19">
        <v>1</v>
      </c>
      <c r="Q103" s="19"/>
    </row>
    <row r="104" spans="3:17" ht="35" customHeight="1">
      <c r="C104" s="15">
        <v>97</v>
      </c>
      <c r="D104" s="24">
        <v>7</v>
      </c>
      <c r="E104" s="127"/>
      <c r="F104" s="26">
        <v>71205</v>
      </c>
      <c r="G104" s="23" t="s">
        <v>22</v>
      </c>
      <c r="H104" s="72">
        <v>67.41</v>
      </c>
      <c r="I104" s="72">
        <v>5.88</v>
      </c>
      <c r="J104" s="73"/>
      <c r="K104" s="68">
        <f t="shared" si="24"/>
        <v>11.490000000000006</v>
      </c>
      <c r="L104" s="68">
        <f t="shared" si="25"/>
        <v>84.78</v>
      </c>
      <c r="M104" s="68">
        <v>27.486000000000001</v>
      </c>
      <c r="N104" s="68">
        <v>112.26600000000001</v>
      </c>
      <c r="O104" s="16">
        <v>22.183462160169221</v>
      </c>
      <c r="P104" s="19">
        <v>1</v>
      </c>
      <c r="Q104" s="19"/>
    </row>
    <row r="105" spans="3:17" ht="35" customHeight="1">
      <c r="C105" s="15">
        <v>98</v>
      </c>
      <c r="D105" s="24">
        <v>7</v>
      </c>
      <c r="E105" s="127"/>
      <c r="F105" s="26">
        <v>71206</v>
      </c>
      <c r="G105" s="23" t="s">
        <v>22</v>
      </c>
      <c r="H105" s="72">
        <v>67.41</v>
      </c>
      <c r="I105" s="72">
        <v>5.9</v>
      </c>
      <c r="J105" s="73"/>
      <c r="K105" s="68">
        <f t="shared" si="24"/>
        <v>11.470000000000004</v>
      </c>
      <c r="L105" s="68">
        <f t="shared" si="25"/>
        <v>84.78</v>
      </c>
      <c r="M105" s="68">
        <v>27.317</v>
      </c>
      <c r="N105" s="68">
        <v>112.09700000000001</v>
      </c>
      <c r="O105" s="16">
        <v>22.150068210931973</v>
      </c>
      <c r="P105" s="19">
        <v>1</v>
      </c>
      <c r="Q105" s="19"/>
    </row>
    <row r="106" spans="3:17" ht="35" customHeight="1">
      <c r="C106" s="15">
        <v>99</v>
      </c>
      <c r="D106" s="24">
        <v>7</v>
      </c>
      <c r="E106" s="127"/>
      <c r="F106" s="26">
        <v>71207</v>
      </c>
      <c r="G106" s="23" t="s">
        <v>20</v>
      </c>
      <c r="H106" s="72">
        <v>94.183999999999997</v>
      </c>
      <c r="I106" s="72">
        <v>8.94</v>
      </c>
      <c r="J106" s="68">
        <v>0</v>
      </c>
      <c r="K106" s="68">
        <f t="shared" si="24"/>
        <v>6.7390000000000025</v>
      </c>
      <c r="L106" s="68">
        <f t="shared" si="25"/>
        <v>109.863</v>
      </c>
      <c r="M106" s="68">
        <v>32.064</v>
      </c>
      <c r="N106" s="68">
        <v>141.92699999999999</v>
      </c>
      <c r="O106" s="16">
        <v>28.044396647304939</v>
      </c>
      <c r="P106" s="19">
        <v>1</v>
      </c>
      <c r="Q106" s="19"/>
    </row>
    <row r="107" spans="3:17" ht="35" customHeight="1">
      <c r="C107" s="15">
        <v>100</v>
      </c>
      <c r="D107" s="24">
        <v>7</v>
      </c>
      <c r="E107" s="128"/>
      <c r="F107" s="26">
        <v>71208</v>
      </c>
      <c r="G107" s="23" t="s">
        <v>20</v>
      </c>
      <c r="H107" s="72">
        <v>94.183999999999997</v>
      </c>
      <c r="I107" s="72">
        <v>8.94</v>
      </c>
      <c r="J107" s="68">
        <v>0</v>
      </c>
      <c r="K107" s="68">
        <f t="shared" si="24"/>
        <v>6.7390000000000025</v>
      </c>
      <c r="L107" s="68">
        <f t="shared" si="25"/>
        <v>109.863</v>
      </c>
      <c r="M107" s="68">
        <v>32.064</v>
      </c>
      <c r="N107" s="68">
        <v>141.92699999999999</v>
      </c>
      <c r="O107" s="16">
        <v>28.044396647304939</v>
      </c>
      <c r="P107" s="19">
        <v>1</v>
      </c>
      <c r="Q107" s="19"/>
    </row>
    <row r="108" spans="3:17" ht="35" customHeight="1">
      <c r="C108" s="15">
        <v>101</v>
      </c>
      <c r="D108" s="24">
        <v>7</v>
      </c>
      <c r="E108" s="126">
        <v>13</v>
      </c>
      <c r="F108" s="26">
        <v>71301</v>
      </c>
      <c r="G108" s="23" t="s">
        <v>19</v>
      </c>
      <c r="H108" s="72">
        <v>67.41</v>
      </c>
      <c r="I108" s="72">
        <v>5.88</v>
      </c>
      <c r="J108" s="68">
        <v>0</v>
      </c>
      <c r="K108" s="68">
        <f>L108-H108-I108</f>
        <v>10.050000000000008</v>
      </c>
      <c r="L108" s="68">
        <f t="shared" ref="L108:L115" si="26">N108-M108</f>
        <v>83.34</v>
      </c>
      <c r="M108" s="68">
        <v>26.864000000000001</v>
      </c>
      <c r="N108" s="68">
        <v>110.20400000000001</v>
      </c>
      <c r="O108" s="16">
        <v>21.776016460008272</v>
      </c>
      <c r="P108" s="19">
        <v>1</v>
      </c>
      <c r="Q108" s="19"/>
    </row>
    <row r="109" spans="3:17" ht="35" customHeight="1">
      <c r="C109" s="15">
        <v>102</v>
      </c>
      <c r="D109" s="24">
        <v>7</v>
      </c>
      <c r="E109" s="127"/>
      <c r="F109" s="26">
        <v>71302</v>
      </c>
      <c r="G109" s="23" t="s">
        <v>19</v>
      </c>
      <c r="H109" s="72">
        <v>67.41</v>
      </c>
      <c r="I109" s="72">
        <v>5.9</v>
      </c>
      <c r="J109" s="68">
        <v>0</v>
      </c>
      <c r="K109" s="68">
        <f t="shared" ref="K109:K115" si="27">L109-H109-I109</f>
        <v>10.030000000000006</v>
      </c>
      <c r="L109" s="68">
        <f t="shared" si="26"/>
        <v>83.34</v>
      </c>
      <c r="M109" s="68">
        <v>27.033000000000001</v>
      </c>
      <c r="N109" s="68">
        <v>110.373</v>
      </c>
      <c r="O109" s="16">
        <v>21.809410409245519</v>
      </c>
      <c r="P109" s="19">
        <v>1</v>
      </c>
      <c r="Q109" s="19"/>
    </row>
    <row r="110" spans="3:17" ht="35" customHeight="1">
      <c r="C110" s="15">
        <v>103</v>
      </c>
      <c r="D110" s="24">
        <v>7</v>
      </c>
      <c r="E110" s="127"/>
      <c r="F110" s="26">
        <v>71303</v>
      </c>
      <c r="G110" s="23" t="s">
        <v>20</v>
      </c>
      <c r="H110" s="72">
        <v>94.183999999999997</v>
      </c>
      <c r="I110" s="72">
        <v>8.94</v>
      </c>
      <c r="J110" s="68">
        <v>0</v>
      </c>
      <c r="K110" s="68">
        <f t="shared" si="27"/>
        <v>6.7390000000000025</v>
      </c>
      <c r="L110" s="68">
        <f t="shared" si="26"/>
        <v>109.863</v>
      </c>
      <c r="M110" s="68">
        <v>32.232999999999997</v>
      </c>
      <c r="N110" s="68">
        <v>142.096</v>
      </c>
      <c r="O110" s="16">
        <v>28.07779059654219</v>
      </c>
      <c r="P110" s="19">
        <v>1</v>
      </c>
      <c r="Q110" s="19"/>
    </row>
    <row r="111" spans="3:17" ht="35" customHeight="1">
      <c r="C111" s="15">
        <v>104</v>
      </c>
      <c r="D111" s="24">
        <v>7</v>
      </c>
      <c r="E111" s="127"/>
      <c r="F111" s="26">
        <v>71304</v>
      </c>
      <c r="G111" s="23" t="s">
        <v>20</v>
      </c>
      <c r="H111" s="72">
        <v>94.183999999999997</v>
      </c>
      <c r="I111" s="72">
        <v>8.94</v>
      </c>
      <c r="J111" s="68">
        <v>0</v>
      </c>
      <c r="K111" s="68">
        <f t="shared" si="27"/>
        <v>6.7390000000000025</v>
      </c>
      <c r="L111" s="68">
        <f t="shared" si="26"/>
        <v>109.863</v>
      </c>
      <c r="M111" s="68">
        <v>32.232999999999997</v>
      </c>
      <c r="N111" s="68">
        <v>142.096</v>
      </c>
      <c r="O111" s="16">
        <v>28.07779059654219</v>
      </c>
      <c r="P111" s="19">
        <v>1</v>
      </c>
      <c r="Q111" s="19"/>
    </row>
    <row r="112" spans="3:17" ht="35" customHeight="1">
      <c r="C112" s="15">
        <v>105</v>
      </c>
      <c r="D112" s="24">
        <v>7</v>
      </c>
      <c r="E112" s="127"/>
      <c r="F112" s="26">
        <v>71305</v>
      </c>
      <c r="G112" s="23" t="s">
        <v>19</v>
      </c>
      <c r="H112" s="72">
        <v>67.41</v>
      </c>
      <c r="I112" s="72">
        <v>5.88</v>
      </c>
      <c r="J112" s="68">
        <v>0</v>
      </c>
      <c r="K112" s="68">
        <f t="shared" si="27"/>
        <v>10.050000000000008</v>
      </c>
      <c r="L112" s="68">
        <f t="shared" si="26"/>
        <v>83.34</v>
      </c>
      <c r="M112" s="68">
        <v>27.033000000000001</v>
      </c>
      <c r="N112" s="68">
        <v>110.373</v>
      </c>
      <c r="O112" s="16">
        <v>21.809410409245519</v>
      </c>
      <c r="P112" s="19">
        <v>1</v>
      </c>
      <c r="Q112" s="19"/>
    </row>
    <row r="113" spans="3:17" ht="35" customHeight="1">
      <c r="C113" s="15">
        <v>106</v>
      </c>
      <c r="D113" s="24">
        <v>7</v>
      </c>
      <c r="E113" s="127"/>
      <c r="F113" s="26">
        <v>71306</v>
      </c>
      <c r="G113" s="23" t="s">
        <v>19</v>
      </c>
      <c r="H113" s="72">
        <v>67.41</v>
      </c>
      <c r="I113" s="72">
        <v>5.9</v>
      </c>
      <c r="J113" s="68">
        <v>0</v>
      </c>
      <c r="K113" s="68">
        <f t="shared" si="27"/>
        <v>10.030000000000006</v>
      </c>
      <c r="L113" s="68">
        <f t="shared" si="26"/>
        <v>83.34</v>
      </c>
      <c r="M113" s="68">
        <v>26.864000000000001</v>
      </c>
      <c r="N113" s="68">
        <v>110.20400000000001</v>
      </c>
      <c r="O113" s="16">
        <v>21.776016460008272</v>
      </c>
      <c r="P113" s="19">
        <v>1</v>
      </c>
      <c r="Q113" s="19"/>
    </row>
    <row r="114" spans="3:17" ht="35" customHeight="1">
      <c r="C114" s="15">
        <v>107</v>
      </c>
      <c r="D114" s="24">
        <v>7</v>
      </c>
      <c r="E114" s="127"/>
      <c r="F114" s="26">
        <v>71307</v>
      </c>
      <c r="G114" s="23" t="s">
        <v>20</v>
      </c>
      <c r="H114" s="72">
        <v>94.183999999999997</v>
      </c>
      <c r="I114" s="72">
        <v>8.94</v>
      </c>
      <c r="J114" s="68">
        <v>0</v>
      </c>
      <c r="K114" s="68">
        <f t="shared" si="27"/>
        <v>6.7390000000000025</v>
      </c>
      <c r="L114" s="68">
        <f t="shared" si="26"/>
        <v>109.863</v>
      </c>
      <c r="M114" s="68">
        <v>32.064</v>
      </c>
      <c r="N114" s="68">
        <v>141.92699999999999</v>
      </c>
      <c r="O114" s="16">
        <v>28.044396647304939</v>
      </c>
      <c r="P114" s="19">
        <v>1</v>
      </c>
      <c r="Q114" s="19"/>
    </row>
    <row r="115" spans="3:17" ht="35" customHeight="1">
      <c r="C115" s="15">
        <v>108</v>
      </c>
      <c r="D115" s="24">
        <v>7</v>
      </c>
      <c r="E115" s="128"/>
      <c r="F115" s="26">
        <v>71308</v>
      </c>
      <c r="G115" s="23" t="s">
        <v>20</v>
      </c>
      <c r="H115" s="72">
        <v>94.183999999999997</v>
      </c>
      <c r="I115" s="72">
        <v>8.94</v>
      </c>
      <c r="J115" s="68">
        <v>0</v>
      </c>
      <c r="K115" s="68">
        <f t="shared" si="27"/>
        <v>6.7390000000000025</v>
      </c>
      <c r="L115" s="68">
        <f t="shared" si="26"/>
        <v>109.863</v>
      </c>
      <c r="M115" s="68">
        <v>32.064</v>
      </c>
      <c r="N115" s="68">
        <v>141.92699999999999</v>
      </c>
      <c r="O115" s="16">
        <v>28.044396647304939</v>
      </c>
      <c r="P115" s="19">
        <v>1</v>
      </c>
      <c r="Q115" s="19"/>
    </row>
    <row r="116" spans="3:17" ht="35" customHeight="1">
      <c r="C116" s="15">
        <v>109</v>
      </c>
      <c r="D116" s="24">
        <v>7</v>
      </c>
      <c r="E116" s="126">
        <v>14</v>
      </c>
      <c r="F116" s="26">
        <v>71401</v>
      </c>
      <c r="G116" s="23" t="s">
        <v>19</v>
      </c>
      <c r="H116" s="72">
        <v>67.41</v>
      </c>
      <c r="I116" s="72">
        <v>5.88</v>
      </c>
      <c r="J116" s="68">
        <v>0</v>
      </c>
      <c r="K116" s="68">
        <f>L116-H116-I116</f>
        <v>10.050000000000008</v>
      </c>
      <c r="L116" s="68">
        <f t="shared" ref="L116:L123" si="28">N116-M116</f>
        <v>83.34</v>
      </c>
      <c r="M116" s="68">
        <v>26.864000000000001</v>
      </c>
      <c r="N116" s="68">
        <v>110.20400000000001</v>
      </c>
      <c r="O116" s="16">
        <v>21.776016460008272</v>
      </c>
      <c r="P116" s="19">
        <v>1</v>
      </c>
      <c r="Q116" s="19"/>
    </row>
    <row r="117" spans="3:17" ht="35" customHeight="1">
      <c r="C117" s="15">
        <v>110</v>
      </c>
      <c r="D117" s="24">
        <v>7</v>
      </c>
      <c r="E117" s="127"/>
      <c r="F117" s="26">
        <v>71402</v>
      </c>
      <c r="G117" s="23" t="s">
        <v>19</v>
      </c>
      <c r="H117" s="72">
        <v>67.41</v>
      </c>
      <c r="I117" s="72">
        <v>5.9</v>
      </c>
      <c r="J117" s="68">
        <v>0</v>
      </c>
      <c r="K117" s="68">
        <f t="shared" ref="K117:K123" si="29">L117-H117-I117</f>
        <v>10.030000000000006</v>
      </c>
      <c r="L117" s="68">
        <f t="shared" si="28"/>
        <v>83.34</v>
      </c>
      <c r="M117" s="68">
        <v>27.033000000000001</v>
      </c>
      <c r="N117" s="68">
        <v>110.373</v>
      </c>
      <c r="O117" s="16">
        <v>21.809410409245519</v>
      </c>
      <c r="P117" s="19">
        <v>1</v>
      </c>
      <c r="Q117" s="19"/>
    </row>
    <row r="118" spans="3:17" ht="35" customHeight="1">
      <c r="C118" s="15">
        <v>111</v>
      </c>
      <c r="D118" s="24">
        <v>7</v>
      </c>
      <c r="E118" s="127"/>
      <c r="F118" s="26">
        <v>71403</v>
      </c>
      <c r="G118" s="23" t="s">
        <v>20</v>
      </c>
      <c r="H118" s="72">
        <v>94.183999999999997</v>
      </c>
      <c r="I118" s="72">
        <v>8.94</v>
      </c>
      <c r="J118" s="68">
        <v>0</v>
      </c>
      <c r="K118" s="68">
        <f t="shared" si="29"/>
        <v>6.7390000000000025</v>
      </c>
      <c r="L118" s="68">
        <f t="shared" si="28"/>
        <v>109.863</v>
      </c>
      <c r="M118" s="68">
        <v>32.232999999999997</v>
      </c>
      <c r="N118" s="68">
        <v>142.096</v>
      </c>
      <c r="O118" s="16">
        <v>28.07779059654219</v>
      </c>
      <c r="P118" s="19">
        <v>1</v>
      </c>
      <c r="Q118" s="19"/>
    </row>
    <row r="119" spans="3:17" ht="35" customHeight="1">
      <c r="C119" s="15">
        <v>112</v>
      </c>
      <c r="D119" s="24">
        <v>7</v>
      </c>
      <c r="E119" s="127"/>
      <c r="F119" s="26">
        <v>71404</v>
      </c>
      <c r="G119" s="23" t="s">
        <v>20</v>
      </c>
      <c r="H119" s="72">
        <v>94.183999999999997</v>
      </c>
      <c r="I119" s="72">
        <v>8.94</v>
      </c>
      <c r="J119" s="68">
        <v>0</v>
      </c>
      <c r="K119" s="68">
        <f t="shared" si="29"/>
        <v>6.7390000000000025</v>
      </c>
      <c r="L119" s="68">
        <f t="shared" si="28"/>
        <v>109.863</v>
      </c>
      <c r="M119" s="68">
        <v>32.232999999999997</v>
      </c>
      <c r="N119" s="68">
        <v>142.096</v>
      </c>
      <c r="O119" s="16">
        <v>28.07779059654219</v>
      </c>
      <c r="P119" s="19">
        <v>1</v>
      </c>
      <c r="Q119" s="19"/>
    </row>
    <row r="120" spans="3:17" ht="35" customHeight="1">
      <c r="C120" s="15">
        <v>113</v>
      </c>
      <c r="D120" s="24">
        <v>7</v>
      </c>
      <c r="E120" s="127"/>
      <c r="F120" s="26">
        <v>71405</v>
      </c>
      <c r="G120" s="23" t="s">
        <v>19</v>
      </c>
      <c r="H120" s="72">
        <v>67.41</v>
      </c>
      <c r="I120" s="72">
        <v>5.88</v>
      </c>
      <c r="J120" s="68">
        <v>0</v>
      </c>
      <c r="K120" s="68">
        <f t="shared" si="29"/>
        <v>10.050000000000008</v>
      </c>
      <c r="L120" s="68">
        <f t="shared" si="28"/>
        <v>83.34</v>
      </c>
      <c r="M120" s="68">
        <v>27.033000000000001</v>
      </c>
      <c r="N120" s="68">
        <v>110.373</v>
      </c>
      <c r="O120" s="16">
        <v>21.809410409245519</v>
      </c>
      <c r="P120" s="19">
        <v>1</v>
      </c>
      <c r="Q120" s="19"/>
    </row>
    <row r="121" spans="3:17" ht="35" customHeight="1">
      <c r="C121" s="15">
        <v>114</v>
      </c>
      <c r="D121" s="24">
        <v>7</v>
      </c>
      <c r="E121" s="127"/>
      <c r="F121" s="26">
        <v>71406</v>
      </c>
      <c r="G121" s="23" t="s">
        <v>19</v>
      </c>
      <c r="H121" s="72">
        <v>67.41</v>
      </c>
      <c r="I121" s="72">
        <v>5.9</v>
      </c>
      <c r="J121" s="68">
        <v>0</v>
      </c>
      <c r="K121" s="68">
        <f t="shared" si="29"/>
        <v>10.030000000000006</v>
      </c>
      <c r="L121" s="68">
        <f t="shared" si="28"/>
        <v>83.34</v>
      </c>
      <c r="M121" s="68">
        <v>26.864000000000001</v>
      </c>
      <c r="N121" s="68">
        <v>110.20400000000001</v>
      </c>
      <c r="O121" s="16">
        <v>21.776016460008272</v>
      </c>
      <c r="P121" s="19">
        <v>1</v>
      </c>
      <c r="Q121" s="19"/>
    </row>
    <row r="122" spans="3:17" ht="35" customHeight="1">
      <c r="C122" s="15">
        <v>115</v>
      </c>
      <c r="D122" s="24">
        <v>7</v>
      </c>
      <c r="E122" s="127"/>
      <c r="F122" s="26">
        <v>71407</v>
      </c>
      <c r="G122" s="23" t="s">
        <v>20</v>
      </c>
      <c r="H122" s="72">
        <v>94.183999999999997</v>
      </c>
      <c r="I122" s="72">
        <v>8.94</v>
      </c>
      <c r="J122" s="68">
        <v>0</v>
      </c>
      <c r="K122" s="68">
        <f t="shared" si="29"/>
        <v>6.7390000000000025</v>
      </c>
      <c r="L122" s="68">
        <f t="shared" si="28"/>
        <v>109.863</v>
      </c>
      <c r="M122" s="68">
        <v>32.064</v>
      </c>
      <c r="N122" s="68">
        <v>141.92699999999999</v>
      </c>
      <c r="O122" s="16">
        <v>28.044396647304939</v>
      </c>
      <c r="P122" s="19">
        <v>1</v>
      </c>
      <c r="Q122" s="19"/>
    </row>
    <row r="123" spans="3:17" ht="35" customHeight="1">
      <c r="C123" s="15">
        <v>116</v>
      </c>
      <c r="D123" s="24">
        <v>7</v>
      </c>
      <c r="E123" s="128"/>
      <c r="F123" s="26">
        <v>71408</v>
      </c>
      <c r="G123" s="23" t="s">
        <v>20</v>
      </c>
      <c r="H123" s="72">
        <v>94.183999999999997</v>
      </c>
      <c r="I123" s="72">
        <v>8.94</v>
      </c>
      <c r="J123" s="68">
        <v>0</v>
      </c>
      <c r="K123" s="68">
        <f t="shared" si="29"/>
        <v>6.7390000000000025</v>
      </c>
      <c r="L123" s="68">
        <f t="shared" si="28"/>
        <v>109.863</v>
      </c>
      <c r="M123" s="68">
        <v>32.064</v>
      </c>
      <c r="N123" s="68">
        <v>141.92699999999999</v>
      </c>
      <c r="O123" s="16">
        <v>28.044396647304939</v>
      </c>
      <c r="P123" s="19">
        <v>1</v>
      </c>
      <c r="Q123" s="19"/>
    </row>
    <row r="124" spans="3:17" ht="35" customHeight="1">
      <c r="C124" s="15">
        <v>117</v>
      </c>
      <c r="D124" s="24">
        <v>7</v>
      </c>
      <c r="E124" s="126">
        <v>15</v>
      </c>
      <c r="F124" s="26">
        <v>71501</v>
      </c>
      <c r="G124" s="23" t="s">
        <v>22</v>
      </c>
      <c r="H124" s="72">
        <v>67.41</v>
      </c>
      <c r="I124" s="72">
        <v>5.88</v>
      </c>
      <c r="J124" s="73"/>
      <c r="K124" s="68">
        <f t="shared" ref="K124:K131" si="30">L124-H124-I124</f>
        <v>11.490000000000006</v>
      </c>
      <c r="L124" s="68">
        <f t="shared" ref="L124:L131" si="31">N124-M124</f>
        <v>84.78</v>
      </c>
      <c r="M124" s="68">
        <v>27.317</v>
      </c>
      <c r="N124" s="68">
        <v>112.09700000000001</v>
      </c>
      <c r="O124" s="16">
        <v>22.150068210931973</v>
      </c>
      <c r="P124" s="19">
        <v>1</v>
      </c>
      <c r="Q124" s="19"/>
    </row>
    <row r="125" spans="3:17" ht="35" customHeight="1">
      <c r="C125" s="15">
        <v>118</v>
      </c>
      <c r="D125" s="24">
        <v>7</v>
      </c>
      <c r="E125" s="127"/>
      <c r="F125" s="26">
        <v>71502</v>
      </c>
      <c r="G125" s="23" t="s">
        <v>22</v>
      </c>
      <c r="H125" s="72">
        <v>67.41</v>
      </c>
      <c r="I125" s="72">
        <v>5.9</v>
      </c>
      <c r="J125" s="73"/>
      <c r="K125" s="68">
        <f t="shared" si="30"/>
        <v>11.470000000000004</v>
      </c>
      <c r="L125" s="68">
        <f t="shared" si="31"/>
        <v>84.78</v>
      </c>
      <c r="M125" s="68">
        <v>27.486000000000001</v>
      </c>
      <c r="N125" s="68">
        <v>112.26600000000001</v>
      </c>
      <c r="O125" s="16">
        <v>22.183462160169221</v>
      </c>
      <c r="P125" s="19">
        <v>1</v>
      </c>
      <c r="Q125" s="19"/>
    </row>
    <row r="126" spans="3:17" ht="35" customHeight="1">
      <c r="C126" s="15">
        <v>119</v>
      </c>
      <c r="D126" s="24">
        <v>7</v>
      </c>
      <c r="E126" s="127"/>
      <c r="F126" s="26">
        <v>71503</v>
      </c>
      <c r="G126" s="23" t="s">
        <v>20</v>
      </c>
      <c r="H126" s="72">
        <v>94.183999999999997</v>
      </c>
      <c r="I126" s="72">
        <v>8.94</v>
      </c>
      <c r="J126" s="68"/>
      <c r="K126" s="68">
        <f t="shared" si="30"/>
        <v>6.7390000000000025</v>
      </c>
      <c r="L126" s="68">
        <f t="shared" si="31"/>
        <v>109.863</v>
      </c>
      <c r="M126" s="68">
        <v>32.232999999999997</v>
      </c>
      <c r="N126" s="68">
        <v>142.096</v>
      </c>
      <c r="O126" s="16">
        <v>28.07779059654219</v>
      </c>
      <c r="P126" s="19">
        <v>1</v>
      </c>
      <c r="Q126" s="19"/>
    </row>
    <row r="127" spans="3:17" ht="35" customHeight="1">
      <c r="C127" s="15">
        <v>120</v>
      </c>
      <c r="D127" s="24">
        <v>7</v>
      </c>
      <c r="E127" s="127"/>
      <c r="F127" s="26">
        <v>71504</v>
      </c>
      <c r="G127" s="23" t="s">
        <v>20</v>
      </c>
      <c r="H127" s="72">
        <v>94.183999999999997</v>
      </c>
      <c r="I127" s="72">
        <v>8.94</v>
      </c>
      <c r="J127" s="68"/>
      <c r="K127" s="68">
        <f t="shared" si="30"/>
        <v>6.7390000000000025</v>
      </c>
      <c r="L127" s="68">
        <f t="shared" si="31"/>
        <v>109.863</v>
      </c>
      <c r="M127" s="68">
        <v>32.232999999999997</v>
      </c>
      <c r="N127" s="68">
        <v>142.096</v>
      </c>
      <c r="O127" s="16">
        <v>28.07779059654219</v>
      </c>
      <c r="P127" s="19">
        <v>1</v>
      </c>
      <c r="Q127" s="19"/>
    </row>
    <row r="128" spans="3:17" ht="35" customHeight="1">
      <c r="C128" s="15">
        <v>121</v>
      </c>
      <c r="D128" s="24">
        <v>7</v>
      </c>
      <c r="E128" s="127"/>
      <c r="F128" s="26">
        <v>71505</v>
      </c>
      <c r="G128" s="23" t="s">
        <v>22</v>
      </c>
      <c r="H128" s="72">
        <v>67.41</v>
      </c>
      <c r="I128" s="72">
        <v>5.88</v>
      </c>
      <c r="J128" s="73"/>
      <c r="K128" s="68">
        <f t="shared" si="30"/>
        <v>11.490000000000006</v>
      </c>
      <c r="L128" s="68">
        <f t="shared" si="31"/>
        <v>84.78</v>
      </c>
      <c r="M128" s="68">
        <v>27.486000000000001</v>
      </c>
      <c r="N128" s="68">
        <v>112.26600000000001</v>
      </c>
      <c r="O128" s="16">
        <v>22.183462160169221</v>
      </c>
      <c r="P128" s="19">
        <v>1</v>
      </c>
      <c r="Q128" s="19"/>
    </row>
    <row r="129" spans="3:17" ht="35" customHeight="1">
      <c r="C129" s="15">
        <v>122</v>
      </c>
      <c r="D129" s="24">
        <v>7</v>
      </c>
      <c r="E129" s="127"/>
      <c r="F129" s="26">
        <v>71506</v>
      </c>
      <c r="G129" s="23" t="s">
        <v>22</v>
      </c>
      <c r="H129" s="72">
        <v>67.41</v>
      </c>
      <c r="I129" s="72">
        <v>5.9</v>
      </c>
      <c r="J129" s="73"/>
      <c r="K129" s="68">
        <f t="shared" si="30"/>
        <v>11.470000000000004</v>
      </c>
      <c r="L129" s="68">
        <f t="shared" si="31"/>
        <v>84.78</v>
      </c>
      <c r="M129" s="68">
        <v>27.317</v>
      </c>
      <c r="N129" s="68">
        <v>112.09700000000001</v>
      </c>
      <c r="O129" s="16">
        <v>22.150068210931973</v>
      </c>
      <c r="P129" s="19">
        <v>1</v>
      </c>
      <c r="Q129" s="19"/>
    </row>
    <row r="130" spans="3:17" ht="35" customHeight="1">
      <c r="C130" s="15">
        <v>123</v>
      </c>
      <c r="D130" s="24">
        <v>7</v>
      </c>
      <c r="E130" s="127"/>
      <c r="F130" s="26">
        <v>71507</v>
      </c>
      <c r="G130" s="23" t="s">
        <v>20</v>
      </c>
      <c r="H130" s="72">
        <v>94.183999999999997</v>
      </c>
      <c r="I130" s="72">
        <v>8.94</v>
      </c>
      <c r="J130" s="68">
        <v>0</v>
      </c>
      <c r="K130" s="68">
        <f t="shared" si="30"/>
        <v>6.7390000000000025</v>
      </c>
      <c r="L130" s="68">
        <f t="shared" si="31"/>
        <v>109.863</v>
      </c>
      <c r="M130" s="68">
        <v>32.064</v>
      </c>
      <c r="N130" s="68">
        <v>141.92699999999999</v>
      </c>
      <c r="O130" s="16">
        <v>28.044396647304939</v>
      </c>
      <c r="P130" s="19">
        <v>1</v>
      </c>
      <c r="Q130" s="19"/>
    </row>
    <row r="131" spans="3:17" ht="35" customHeight="1">
      <c r="C131" s="15">
        <v>124</v>
      </c>
      <c r="D131" s="24">
        <v>7</v>
      </c>
      <c r="E131" s="128"/>
      <c r="F131" s="26">
        <v>71508</v>
      </c>
      <c r="G131" s="23" t="s">
        <v>20</v>
      </c>
      <c r="H131" s="72">
        <v>94.183999999999997</v>
      </c>
      <c r="I131" s="72">
        <v>8.94</v>
      </c>
      <c r="J131" s="68">
        <v>0</v>
      </c>
      <c r="K131" s="68">
        <f t="shared" si="30"/>
        <v>6.7390000000000025</v>
      </c>
      <c r="L131" s="68">
        <f t="shared" si="31"/>
        <v>109.863</v>
      </c>
      <c r="M131" s="68">
        <v>32.064</v>
      </c>
      <c r="N131" s="68">
        <v>141.92699999999999</v>
      </c>
      <c r="O131" s="16">
        <v>28.044396647304939</v>
      </c>
      <c r="P131" s="19">
        <v>1</v>
      </c>
      <c r="Q131" s="19"/>
    </row>
    <row r="132" spans="3:17" ht="35" customHeight="1">
      <c r="C132" s="15">
        <v>125</v>
      </c>
      <c r="D132" s="24">
        <v>7</v>
      </c>
      <c r="E132" s="126">
        <v>16</v>
      </c>
      <c r="F132" s="26">
        <v>71601</v>
      </c>
      <c r="G132" s="23" t="s">
        <v>19</v>
      </c>
      <c r="H132" s="72">
        <v>67.41</v>
      </c>
      <c r="I132" s="72">
        <v>5.88</v>
      </c>
      <c r="J132" s="68">
        <v>0</v>
      </c>
      <c r="K132" s="68">
        <f>L132-H132-I132</f>
        <v>10.050000000000008</v>
      </c>
      <c r="L132" s="68">
        <f t="shared" ref="L132:L139" si="32">N132-M132</f>
        <v>83.34</v>
      </c>
      <c r="M132" s="68">
        <v>26.864000000000001</v>
      </c>
      <c r="N132" s="68">
        <v>110.20400000000001</v>
      </c>
      <c r="O132" s="16">
        <v>21.776016460008272</v>
      </c>
      <c r="P132" s="19">
        <v>1</v>
      </c>
      <c r="Q132" s="19"/>
    </row>
    <row r="133" spans="3:17" ht="35" customHeight="1">
      <c r="C133" s="15">
        <v>126</v>
      </c>
      <c r="D133" s="24">
        <v>7</v>
      </c>
      <c r="E133" s="127"/>
      <c r="F133" s="26">
        <v>71602</v>
      </c>
      <c r="G133" s="23" t="s">
        <v>19</v>
      </c>
      <c r="H133" s="72">
        <v>67.41</v>
      </c>
      <c r="I133" s="72">
        <v>5.9</v>
      </c>
      <c r="J133" s="68">
        <v>0</v>
      </c>
      <c r="K133" s="68">
        <f t="shared" ref="K133:K139" si="33">L133-H133-I133</f>
        <v>10.030000000000006</v>
      </c>
      <c r="L133" s="68">
        <f t="shared" si="32"/>
        <v>83.34</v>
      </c>
      <c r="M133" s="68">
        <v>27.033000000000001</v>
      </c>
      <c r="N133" s="68">
        <v>110.373</v>
      </c>
      <c r="O133" s="16">
        <v>21.809410409245519</v>
      </c>
      <c r="P133" s="19">
        <v>1</v>
      </c>
      <c r="Q133" s="19"/>
    </row>
    <row r="134" spans="3:17" ht="35" customHeight="1">
      <c r="C134" s="15">
        <v>127</v>
      </c>
      <c r="D134" s="24">
        <v>7</v>
      </c>
      <c r="E134" s="127"/>
      <c r="F134" s="26">
        <v>71603</v>
      </c>
      <c r="G134" s="23" t="s">
        <v>20</v>
      </c>
      <c r="H134" s="72">
        <v>94.183999999999997</v>
      </c>
      <c r="I134" s="72">
        <v>8.94</v>
      </c>
      <c r="J134" s="68">
        <v>0</v>
      </c>
      <c r="K134" s="68">
        <f t="shared" si="33"/>
        <v>6.7390000000000025</v>
      </c>
      <c r="L134" s="68">
        <f t="shared" si="32"/>
        <v>109.863</v>
      </c>
      <c r="M134" s="68">
        <v>32.232999999999997</v>
      </c>
      <c r="N134" s="68">
        <v>142.096</v>
      </c>
      <c r="O134" s="16">
        <v>28.07779059654219</v>
      </c>
      <c r="P134" s="19">
        <v>1</v>
      </c>
      <c r="Q134" s="19"/>
    </row>
    <row r="135" spans="3:17" ht="35" customHeight="1">
      <c r="C135" s="15">
        <v>128</v>
      </c>
      <c r="D135" s="24">
        <v>7</v>
      </c>
      <c r="E135" s="127"/>
      <c r="F135" s="26">
        <v>71604</v>
      </c>
      <c r="G135" s="23" t="s">
        <v>20</v>
      </c>
      <c r="H135" s="72">
        <v>94.183999999999997</v>
      </c>
      <c r="I135" s="72">
        <v>8.94</v>
      </c>
      <c r="J135" s="68">
        <v>0</v>
      </c>
      <c r="K135" s="68">
        <f t="shared" si="33"/>
        <v>6.7390000000000025</v>
      </c>
      <c r="L135" s="68">
        <f t="shared" si="32"/>
        <v>109.863</v>
      </c>
      <c r="M135" s="68">
        <v>32.232999999999997</v>
      </c>
      <c r="N135" s="68">
        <v>142.096</v>
      </c>
      <c r="O135" s="16">
        <v>28.07779059654219</v>
      </c>
      <c r="P135" s="19">
        <v>1</v>
      </c>
      <c r="Q135" s="19"/>
    </row>
    <row r="136" spans="3:17" ht="35" customHeight="1">
      <c r="C136" s="15">
        <v>129</v>
      </c>
      <c r="D136" s="24">
        <v>7</v>
      </c>
      <c r="E136" s="127"/>
      <c r="F136" s="26">
        <v>71605</v>
      </c>
      <c r="G136" s="23" t="s">
        <v>19</v>
      </c>
      <c r="H136" s="72">
        <v>67.41</v>
      </c>
      <c r="I136" s="72">
        <v>5.88</v>
      </c>
      <c r="J136" s="68">
        <v>0</v>
      </c>
      <c r="K136" s="68">
        <f t="shared" si="33"/>
        <v>10.050000000000008</v>
      </c>
      <c r="L136" s="68">
        <f t="shared" si="32"/>
        <v>83.34</v>
      </c>
      <c r="M136" s="68">
        <v>27.033000000000001</v>
      </c>
      <c r="N136" s="68">
        <v>110.373</v>
      </c>
      <c r="O136" s="16">
        <v>21.809410409245519</v>
      </c>
      <c r="P136" s="19">
        <v>1</v>
      </c>
      <c r="Q136" s="19"/>
    </row>
    <row r="137" spans="3:17" ht="35" customHeight="1">
      <c r="C137" s="15">
        <v>130</v>
      </c>
      <c r="D137" s="24">
        <v>7</v>
      </c>
      <c r="E137" s="127"/>
      <c r="F137" s="26">
        <v>71606</v>
      </c>
      <c r="G137" s="23" t="s">
        <v>19</v>
      </c>
      <c r="H137" s="72">
        <v>67.41</v>
      </c>
      <c r="I137" s="72">
        <v>5.9</v>
      </c>
      <c r="J137" s="68">
        <v>0</v>
      </c>
      <c r="K137" s="68">
        <f t="shared" si="33"/>
        <v>10.030000000000006</v>
      </c>
      <c r="L137" s="68">
        <f t="shared" si="32"/>
        <v>83.34</v>
      </c>
      <c r="M137" s="68">
        <v>26.864000000000001</v>
      </c>
      <c r="N137" s="68">
        <v>110.20400000000001</v>
      </c>
      <c r="O137" s="16">
        <v>21.776016460008272</v>
      </c>
      <c r="P137" s="19">
        <v>1</v>
      </c>
      <c r="Q137" s="19"/>
    </row>
    <row r="138" spans="3:17" ht="35" customHeight="1">
      <c r="C138" s="15">
        <v>131</v>
      </c>
      <c r="D138" s="24">
        <v>7</v>
      </c>
      <c r="E138" s="127"/>
      <c r="F138" s="26">
        <v>71607</v>
      </c>
      <c r="G138" s="23" t="s">
        <v>20</v>
      </c>
      <c r="H138" s="72">
        <v>94.183999999999997</v>
      </c>
      <c r="I138" s="72">
        <v>8.94</v>
      </c>
      <c r="J138" s="68">
        <v>0</v>
      </c>
      <c r="K138" s="68">
        <f t="shared" si="33"/>
        <v>6.7390000000000025</v>
      </c>
      <c r="L138" s="68">
        <f t="shared" si="32"/>
        <v>109.863</v>
      </c>
      <c r="M138" s="68">
        <v>32.064</v>
      </c>
      <c r="N138" s="68">
        <v>141.92699999999999</v>
      </c>
      <c r="O138" s="16">
        <v>28.044396647304939</v>
      </c>
      <c r="P138" s="19">
        <v>1</v>
      </c>
      <c r="Q138" s="19"/>
    </row>
    <row r="139" spans="3:17" ht="35" customHeight="1">
      <c r="C139" s="15">
        <v>132</v>
      </c>
      <c r="D139" s="24">
        <v>7</v>
      </c>
      <c r="E139" s="128"/>
      <c r="F139" s="26">
        <v>71608</v>
      </c>
      <c r="G139" s="23" t="s">
        <v>20</v>
      </c>
      <c r="H139" s="72">
        <v>94.183999999999997</v>
      </c>
      <c r="I139" s="72">
        <v>8.94</v>
      </c>
      <c r="J139" s="68">
        <v>0</v>
      </c>
      <c r="K139" s="68">
        <f t="shared" si="33"/>
        <v>6.7390000000000025</v>
      </c>
      <c r="L139" s="68">
        <f t="shared" si="32"/>
        <v>109.863</v>
      </c>
      <c r="M139" s="68">
        <v>32.064</v>
      </c>
      <c r="N139" s="68">
        <v>141.92699999999999</v>
      </c>
      <c r="O139" s="16">
        <v>28.044396647304939</v>
      </c>
      <c r="P139" s="19">
        <v>1</v>
      </c>
      <c r="Q139" s="19"/>
    </row>
    <row r="140" spans="3:17" ht="35" customHeight="1">
      <c r="C140" s="15">
        <v>133</v>
      </c>
      <c r="D140" s="24">
        <v>7</v>
      </c>
      <c r="E140" s="126">
        <v>17</v>
      </c>
      <c r="F140" s="26">
        <v>71701</v>
      </c>
      <c r="G140" s="23" t="s">
        <v>19</v>
      </c>
      <c r="H140" s="72">
        <v>67.41</v>
      </c>
      <c r="I140" s="72">
        <v>5.88</v>
      </c>
      <c r="J140" s="68">
        <v>0</v>
      </c>
      <c r="K140" s="68">
        <f>L140-H140-I140</f>
        <v>10.050000000000008</v>
      </c>
      <c r="L140" s="68">
        <f t="shared" ref="L140:L147" si="34">N140-M140</f>
        <v>83.34</v>
      </c>
      <c r="M140" s="68">
        <v>26.864000000000001</v>
      </c>
      <c r="N140" s="68">
        <v>110.20400000000001</v>
      </c>
      <c r="O140" s="16">
        <v>21.776016460008272</v>
      </c>
      <c r="P140" s="19">
        <v>0</v>
      </c>
      <c r="Q140" s="19">
        <v>1</v>
      </c>
    </row>
    <row r="141" spans="3:17" ht="35" customHeight="1">
      <c r="C141" s="15">
        <v>134</v>
      </c>
      <c r="D141" s="24">
        <v>7</v>
      </c>
      <c r="E141" s="127"/>
      <c r="F141" s="26">
        <v>71702</v>
      </c>
      <c r="G141" s="23" t="s">
        <v>19</v>
      </c>
      <c r="H141" s="72">
        <v>67.41</v>
      </c>
      <c r="I141" s="72">
        <v>5.9</v>
      </c>
      <c r="J141" s="68">
        <v>0</v>
      </c>
      <c r="K141" s="68">
        <f t="shared" ref="K141:K147" si="35">L141-H141-I141</f>
        <v>10.030000000000006</v>
      </c>
      <c r="L141" s="68">
        <f t="shared" si="34"/>
        <v>83.34</v>
      </c>
      <c r="M141" s="68">
        <v>27.033000000000001</v>
      </c>
      <c r="N141" s="68">
        <v>110.373</v>
      </c>
      <c r="O141" s="16">
        <v>21.809410409245519</v>
      </c>
      <c r="P141" s="19">
        <v>1</v>
      </c>
      <c r="Q141" s="19"/>
    </row>
    <row r="142" spans="3:17" ht="35" customHeight="1">
      <c r="C142" s="15">
        <v>135</v>
      </c>
      <c r="D142" s="24">
        <v>7</v>
      </c>
      <c r="E142" s="127"/>
      <c r="F142" s="26">
        <v>71703</v>
      </c>
      <c r="G142" s="23" t="s">
        <v>20</v>
      </c>
      <c r="H142" s="72">
        <v>94.183999999999997</v>
      </c>
      <c r="I142" s="72">
        <v>8.94</v>
      </c>
      <c r="J142" s="68">
        <v>0</v>
      </c>
      <c r="K142" s="68">
        <f t="shared" si="35"/>
        <v>6.7390000000000025</v>
      </c>
      <c r="L142" s="68">
        <f t="shared" si="34"/>
        <v>109.863</v>
      </c>
      <c r="M142" s="68">
        <v>32.232999999999997</v>
      </c>
      <c r="N142" s="68">
        <v>142.096</v>
      </c>
      <c r="O142" s="16">
        <v>28.07779059654219</v>
      </c>
      <c r="P142" s="19">
        <v>1</v>
      </c>
      <c r="Q142" s="19"/>
    </row>
    <row r="143" spans="3:17" ht="35" customHeight="1">
      <c r="C143" s="15">
        <v>136</v>
      </c>
      <c r="D143" s="24">
        <v>7</v>
      </c>
      <c r="E143" s="127"/>
      <c r="F143" s="26">
        <v>71704</v>
      </c>
      <c r="G143" s="23" t="s">
        <v>20</v>
      </c>
      <c r="H143" s="72">
        <v>94.183999999999997</v>
      </c>
      <c r="I143" s="72">
        <v>8.94</v>
      </c>
      <c r="J143" s="68">
        <v>0</v>
      </c>
      <c r="K143" s="68">
        <f t="shared" si="35"/>
        <v>6.7390000000000025</v>
      </c>
      <c r="L143" s="68">
        <f t="shared" si="34"/>
        <v>109.863</v>
      </c>
      <c r="M143" s="68">
        <v>32.232999999999997</v>
      </c>
      <c r="N143" s="68">
        <v>142.096</v>
      </c>
      <c r="O143" s="16">
        <v>28.07779059654219</v>
      </c>
      <c r="P143" s="19">
        <v>1</v>
      </c>
      <c r="Q143" s="19"/>
    </row>
    <row r="144" spans="3:17" ht="35" customHeight="1">
      <c r="C144" s="15">
        <v>137</v>
      </c>
      <c r="D144" s="24">
        <v>7</v>
      </c>
      <c r="E144" s="127"/>
      <c r="F144" s="26">
        <v>71705</v>
      </c>
      <c r="G144" s="23" t="s">
        <v>19</v>
      </c>
      <c r="H144" s="72">
        <v>67.41</v>
      </c>
      <c r="I144" s="72">
        <v>5.88</v>
      </c>
      <c r="J144" s="68">
        <v>0</v>
      </c>
      <c r="K144" s="68">
        <f t="shared" si="35"/>
        <v>10.050000000000008</v>
      </c>
      <c r="L144" s="68">
        <f t="shared" si="34"/>
        <v>83.34</v>
      </c>
      <c r="M144" s="68">
        <v>27.033000000000001</v>
      </c>
      <c r="N144" s="68">
        <v>110.373</v>
      </c>
      <c r="O144" s="16">
        <v>21.809410409245519</v>
      </c>
      <c r="P144" s="19">
        <v>1</v>
      </c>
      <c r="Q144" s="19"/>
    </row>
    <row r="145" spans="3:17" ht="35" customHeight="1">
      <c r="C145" s="15">
        <v>138</v>
      </c>
      <c r="D145" s="24">
        <v>7</v>
      </c>
      <c r="E145" s="127"/>
      <c r="F145" s="26">
        <v>71706</v>
      </c>
      <c r="G145" s="23" t="s">
        <v>19</v>
      </c>
      <c r="H145" s="72">
        <v>67.41</v>
      </c>
      <c r="I145" s="72">
        <v>5.9</v>
      </c>
      <c r="J145" s="68">
        <v>0</v>
      </c>
      <c r="K145" s="68">
        <f t="shared" si="35"/>
        <v>10.030000000000006</v>
      </c>
      <c r="L145" s="68">
        <f t="shared" si="34"/>
        <v>83.34</v>
      </c>
      <c r="M145" s="68">
        <v>26.864000000000001</v>
      </c>
      <c r="N145" s="68">
        <v>110.20400000000001</v>
      </c>
      <c r="O145" s="16">
        <v>21.776016460008272</v>
      </c>
      <c r="P145" s="19">
        <v>1</v>
      </c>
      <c r="Q145" s="19"/>
    </row>
    <row r="146" spans="3:17" ht="35" customHeight="1">
      <c r="C146" s="15">
        <v>139</v>
      </c>
      <c r="D146" s="24">
        <v>7</v>
      </c>
      <c r="E146" s="127"/>
      <c r="F146" s="26">
        <v>71707</v>
      </c>
      <c r="G146" s="23" t="s">
        <v>20</v>
      </c>
      <c r="H146" s="72">
        <v>94.183999999999997</v>
      </c>
      <c r="I146" s="72">
        <v>8.94</v>
      </c>
      <c r="J146" s="68">
        <v>0</v>
      </c>
      <c r="K146" s="68">
        <f t="shared" si="35"/>
        <v>6.7390000000000025</v>
      </c>
      <c r="L146" s="68">
        <f t="shared" si="34"/>
        <v>109.863</v>
      </c>
      <c r="M146" s="68">
        <v>32.064</v>
      </c>
      <c r="N146" s="68">
        <v>141.92699999999999</v>
      </c>
      <c r="O146" s="16">
        <v>28.044396647304939</v>
      </c>
      <c r="P146" s="19">
        <v>1</v>
      </c>
      <c r="Q146" s="19"/>
    </row>
    <row r="147" spans="3:17" ht="35" customHeight="1">
      <c r="C147" s="15">
        <v>140</v>
      </c>
      <c r="D147" s="24">
        <v>7</v>
      </c>
      <c r="E147" s="128"/>
      <c r="F147" s="26">
        <v>71708</v>
      </c>
      <c r="G147" s="23" t="s">
        <v>20</v>
      </c>
      <c r="H147" s="72">
        <v>94.183999999999997</v>
      </c>
      <c r="I147" s="72">
        <v>8.94</v>
      </c>
      <c r="J147" s="68">
        <v>0</v>
      </c>
      <c r="K147" s="68">
        <f t="shared" si="35"/>
        <v>6.7390000000000025</v>
      </c>
      <c r="L147" s="68">
        <f t="shared" si="34"/>
        <v>109.863</v>
      </c>
      <c r="M147" s="68">
        <v>32.064</v>
      </c>
      <c r="N147" s="68">
        <v>141.92699999999999</v>
      </c>
      <c r="O147" s="16">
        <v>28.044396647304939</v>
      </c>
      <c r="P147" s="19">
        <v>1</v>
      </c>
      <c r="Q147" s="19"/>
    </row>
    <row r="148" spans="3:17" ht="35" customHeight="1">
      <c r="C148" s="15">
        <v>141</v>
      </c>
      <c r="D148" s="24">
        <v>7</v>
      </c>
      <c r="E148" s="126">
        <v>18</v>
      </c>
      <c r="F148" s="26">
        <v>71801</v>
      </c>
      <c r="G148" s="23" t="s">
        <v>22</v>
      </c>
      <c r="H148" s="72">
        <v>67.41</v>
      </c>
      <c r="I148" s="72">
        <v>5.88</v>
      </c>
      <c r="J148" s="73"/>
      <c r="K148" s="68">
        <f t="shared" ref="K148:K155" si="36">L148-H148-I148</f>
        <v>11.490000000000006</v>
      </c>
      <c r="L148" s="68">
        <f t="shared" ref="L148:L155" si="37">N148-M148</f>
        <v>84.78</v>
      </c>
      <c r="M148" s="68">
        <v>27.317</v>
      </c>
      <c r="N148" s="68">
        <v>112.09700000000001</v>
      </c>
      <c r="O148" s="16">
        <v>22.150068210931973</v>
      </c>
      <c r="P148" s="19">
        <v>0</v>
      </c>
      <c r="Q148" s="19">
        <v>1</v>
      </c>
    </row>
    <row r="149" spans="3:17" ht="35" customHeight="1">
      <c r="C149" s="15">
        <v>142</v>
      </c>
      <c r="D149" s="24">
        <v>7</v>
      </c>
      <c r="E149" s="127"/>
      <c r="F149" s="26">
        <v>71802</v>
      </c>
      <c r="G149" s="23" t="s">
        <v>22</v>
      </c>
      <c r="H149" s="72">
        <v>67.41</v>
      </c>
      <c r="I149" s="72">
        <v>5.9</v>
      </c>
      <c r="J149" s="73"/>
      <c r="K149" s="68">
        <f t="shared" si="36"/>
        <v>11.470000000000004</v>
      </c>
      <c r="L149" s="68">
        <f t="shared" si="37"/>
        <v>84.78</v>
      </c>
      <c r="M149" s="68">
        <v>27.486000000000001</v>
      </c>
      <c r="N149" s="68">
        <v>112.26600000000001</v>
      </c>
      <c r="O149" s="16">
        <v>22.183462160169221</v>
      </c>
      <c r="P149" s="19">
        <v>1</v>
      </c>
      <c r="Q149" s="19"/>
    </row>
    <row r="150" spans="3:17" ht="35" customHeight="1">
      <c r="C150" s="15">
        <v>143</v>
      </c>
      <c r="D150" s="24">
        <v>7</v>
      </c>
      <c r="E150" s="127"/>
      <c r="F150" s="26">
        <v>71803</v>
      </c>
      <c r="G150" s="23" t="s">
        <v>20</v>
      </c>
      <c r="H150" s="72">
        <v>94.183999999999997</v>
      </c>
      <c r="I150" s="72">
        <v>8.94</v>
      </c>
      <c r="J150" s="68"/>
      <c r="K150" s="68">
        <f t="shared" si="36"/>
        <v>6.7390000000000025</v>
      </c>
      <c r="L150" s="68">
        <f t="shared" si="37"/>
        <v>109.863</v>
      </c>
      <c r="M150" s="68">
        <v>32.232999999999997</v>
      </c>
      <c r="N150" s="68">
        <v>142.096</v>
      </c>
      <c r="O150" s="16">
        <v>28.07779059654219</v>
      </c>
      <c r="P150" s="19">
        <v>1</v>
      </c>
      <c r="Q150" s="19"/>
    </row>
    <row r="151" spans="3:17" ht="35" customHeight="1">
      <c r="C151" s="15">
        <v>144</v>
      </c>
      <c r="D151" s="24">
        <v>7</v>
      </c>
      <c r="E151" s="127"/>
      <c r="F151" s="26">
        <v>71804</v>
      </c>
      <c r="G151" s="23" t="s">
        <v>20</v>
      </c>
      <c r="H151" s="72">
        <v>94.183999999999997</v>
      </c>
      <c r="I151" s="72">
        <v>8.94</v>
      </c>
      <c r="J151" s="68"/>
      <c r="K151" s="68">
        <f t="shared" si="36"/>
        <v>6.7390000000000025</v>
      </c>
      <c r="L151" s="68">
        <f t="shared" si="37"/>
        <v>109.863</v>
      </c>
      <c r="M151" s="68">
        <v>32.232999999999997</v>
      </c>
      <c r="N151" s="68">
        <v>142.096</v>
      </c>
      <c r="O151" s="16">
        <v>28.07779059654219</v>
      </c>
      <c r="P151" s="19">
        <v>1</v>
      </c>
      <c r="Q151" s="19"/>
    </row>
    <row r="152" spans="3:17" ht="35" customHeight="1">
      <c r="C152" s="15">
        <v>145</v>
      </c>
      <c r="D152" s="24">
        <v>7</v>
      </c>
      <c r="E152" s="127"/>
      <c r="F152" s="26">
        <v>71805</v>
      </c>
      <c r="G152" s="23" t="s">
        <v>22</v>
      </c>
      <c r="H152" s="72">
        <v>67.41</v>
      </c>
      <c r="I152" s="72">
        <v>5.88</v>
      </c>
      <c r="J152" s="73"/>
      <c r="K152" s="68">
        <f t="shared" si="36"/>
        <v>11.490000000000006</v>
      </c>
      <c r="L152" s="68">
        <f t="shared" si="37"/>
        <v>84.78</v>
      </c>
      <c r="M152" s="68">
        <v>27.486000000000001</v>
      </c>
      <c r="N152" s="68">
        <v>112.26600000000001</v>
      </c>
      <c r="O152" s="16">
        <v>22.183462160169221</v>
      </c>
      <c r="P152" s="19">
        <v>1</v>
      </c>
      <c r="Q152" s="19"/>
    </row>
    <row r="153" spans="3:17" ht="35" customHeight="1">
      <c r="C153" s="15">
        <v>146</v>
      </c>
      <c r="D153" s="24">
        <v>7</v>
      </c>
      <c r="E153" s="127"/>
      <c r="F153" s="26">
        <v>71806</v>
      </c>
      <c r="G153" s="23" t="s">
        <v>22</v>
      </c>
      <c r="H153" s="72">
        <v>67.41</v>
      </c>
      <c r="I153" s="72">
        <v>5.9</v>
      </c>
      <c r="J153" s="73"/>
      <c r="K153" s="68">
        <f t="shared" si="36"/>
        <v>11.470000000000004</v>
      </c>
      <c r="L153" s="68">
        <f t="shared" si="37"/>
        <v>84.78</v>
      </c>
      <c r="M153" s="68">
        <v>27.317</v>
      </c>
      <c r="N153" s="68">
        <v>112.09700000000001</v>
      </c>
      <c r="O153" s="16">
        <v>22.150068210931973</v>
      </c>
      <c r="P153" s="19">
        <v>1</v>
      </c>
      <c r="Q153" s="19"/>
    </row>
    <row r="154" spans="3:17" ht="35" customHeight="1">
      <c r="C154" s="15">
        <v>147</v>
      </c>
      <c r="D154" s="24">
        <v>7</v>
      </c>
      <c r="E154" s="127"/>
      <c r="F154" s="26">
        <v>71807</v>
      </c>
      <c r="G154" s="23" t="s">
        <v>20</v>
      </c>
      <c r="H154" s="72">
        <v>94.183999999999997</v>
      </c>
      <c r="I154" s="72">
        <v>8.94</v>
      </c>
      <c r="J154" s="68">
        <v>0</v>
      </c>
      <c r="K154" s="68">
        <f t="shared" si="36"/>
        <v>6.7390000000000025</v>
      </c>
      <c r="L154" s="68">
        <f t="shared" si="37"/>
        <v>109.863</v>
      </c>
      <c r="M154" s="68">
        <v>32.064</v>
      </c>
      <c r="N154" s="68">
        <v>141.92699999999999</v>
      </c>
      <c r="O154" s="16">
        <v>28.044396647304939</v>
      </c>
      <c r="P154" s="19">
        <v>1</v>
      </c>
      <c r="Q154" s="19"/>
    </row>
    <row r="155" spans="3:17" ht="35" customHeight="1">
      <c r="C155" s="15">
        <v>148</v>
      </c>
      <c r="D155" s="24">
        <v>7</v>
      </c>
      <c r="E155" s="128"/>
      <c r="F155" s="26">
        <v>71808</v>
      </c>
      <c r="G155" s="23" t="s">
        <v>20</v>
      </c>
      <c r="H155" s="72">
        <v>94.183999999999997</v>
      </c>
      <c r="I155" s="72">
        <v>8.94</v>
      </c>
      <c r="J155" s="68">
        <v>0</v>
      </c>
      <c r="K155" s="68">
        <f t="shared" si="36"/>
        <v>6.7390000000000025</v>
      </c>
      <c r="L155" s="68">
        <f t="shared" si="37"/>
        <v>109.863</v>
      </c>
      <c r="M155" s="68">
        <v>32.064</v>
      </c>
      <c r="N155" s="68">
        <v>141.92699999999999</v>
      </c>
      <c r="O155" s="16">
        <v>28.044396647304939</v>
      </c>
      <c r="P155" s="19">
        <v>1</v>
      </c>
      <c r="Q155" s="19"/>
    </row>
    <row r="156" spans="3:17" ht="35" customHeight="1">
      <c r="C156" s="15">
        <v>149</v>
      </c>
      <c r="D156" s="24">
        <v>7</v>
      </c>
      <c r="E156" s="126">
        <v>19</v>
      </c>
      <c r="F156" s="26">
        <v>71901</v>
      </c>
      <c r="G156" s="23" t="s">
        <v>19</v>
      </c>
      <c r="H156" s="72">
        <v>67.41</v>
      </c>
      <c r="I156" s="72">
        <v>5.88</v>
      </c>
      <c r="J156" s="68">
        <v>0</v>
      </c>
      <c r="K156" s="68">
        <f>L156-H156-I156</f>
        <v>10.050000000000008</v>
      </c>
      <c r="L156" s="68">
        <f t="shared" ref="L156:L163" si="38">N156-M156</f>
        <v>83.34</v>
      </c>
      <c r="M156" s="68">
        <v>26.864000000000001</v>
      </c>
      <c r="N156" s="68">
        <v>110.20400000000001</v>
      </c>
      <c r="O156" s="16">
        <v>21.776016460008272</v>
      </c>
      <c r="P156" s="19">
        <v>1</v>
      </c>
      <c r="Q156" s="19"/>
    </row>
    <row r="157" spans="3:17" ht="35" customHeight="1">
      <c r="C157" s="15">
        <v>150</v>
      </c>
      <c r="D157" s="24">
        <v>7</v>
      </c>
      <c r="E157" s="127"/>
      <c r="F157" s="26">
        <v>71902</v>
      </c>
      <c r="G157" s="23" t="s">
        <v>19</v>
      </c>
      <c r="H157" s="72">
        <v>67.41</v>
      </c>
      <c r="I157" s="72">
        <v>5.9</v>
      </c>
      <c r="J157" s="68">
        <v>0</v>
      </c>
      <c r="K157" s="68">
        <f t="shared" ref="K157:K163" si="39">L157-H157-I157</f>
        <v>10.030000000000006</v>
      </c>
      <c r="L157" s="68">
        <f t="shared" si="38"/>
        <v>83.34</v>
      </c>
      <c r="M157" s="68">
        <v>27.033000000000001</v>
      </c>
      <c r="N157" s="68">
        <v>110.373</v>
      </c>
      <c r="O157" s="16">
        <v>21.809410409245519</v>
      </c>
      <c r="P157" s="19">
        <v>1</v>
      </c>
      <c r="Q157" s="19"/>
    </row>
    <row r="158" spans="3:17" ht="35" customHeight="1">
      <c r="C158" s="15">
        <v>151</v>
      </c>
      <c r="D158" s="24">
        <v>7</v>
      </c>
      <c r="E158" s="127"/>
      <c r="F158" s="26">
        <v>71903</v>
      </c>
      <c r="G158" s="23" t="s">
        <v>20</v>
      </c>
      <c r="H158" s="72">
        <v>94.183999999999997</v>
      </c>
      <c r="I158" s="72">
        <v>8.94</v>
      </c>
      <c r="J158" s="68">
        <v>0</v>
      </c>
      <c r="K158" s="68">
        <f t="shared" si="39"/>
        <v>6.7390000000000025</v>
      </c>
      <c r="L158" s="68">
        <f t="shared" si="38"/>
        <v>109.863</v>
      </c>
      <c r="M158" s="68">
        <v>32.232999999999997</v>
      </c>
      <c r="N158" s="68">
        <v>142.096</v>
      </c>
      <c r="O158" s="16">
        <v>28.07779059654219</v>
      </c>
      <c r="P158" s="19">
        <v>1</v>
      </c>
      <c r="Q158" s="19"/>
    </row>
    <row r="159" spans="3:17" ht="35" customHeight="1">
      <c r="C159" s="15">
        <v>152</v>
      </c>
      <c r="D159" s="24">
        <v>7</v>
      </c>
      <c r="E159" s="127"/>
      <c r="F159" s="26">
        <v>71904</v>
      </c>
      <c r="G159" s="23" t="s">
        <v>20</v>
      </c>
      <c r="H159" s="72">
        <v>94.183999999999997</v>
      </c>
      <c r="I159" s="72">
        <v>8.94</v>
      </c>
      <c r="J159" s="68">
        <v>0</v>
      </c>
      <c r="K159" s="68">
        <f t="shared" si="39"/>
        <v>6.7390000000000025</v>
      </c>
      <c r="L159" s="68">
        <f t="shared" si="38"/>
        <v>109.863</v>
      </c>
      <c r="M159" s="68">
        <v>32.232999999999997</v>
      </c>
      <c r="N159" s="68">
        <v>142.096</v>
      </c>
      <c r="O159" s="16">
        <v>28.07779059654219</v>
      </c>
      <c r="P159" s="19">
        <v>1</v>
      </c>
      <c r="Q159" s="19"/>
    </row>
    <row r="160" spans="3:17" ht="35" customHeight="1">
      <c r="C160" s="15">
        <v>153</v>
      </c>
      <c r="D160" s="24">
        <v>7</v>
      </c>
      <c r="E160" s="127"/>
      <c r="F160" s="26">
        <v>71905</v>
      </c>
      <c r="G160" s="23" t="s">
        <v>19</v>
      </c>
      <c r="H160" s="72">
        <v>67.41</v>
      </c>
      <c r="I160" s="72">
        <v>5.88</v>
      </c>
      <c r="J160" s="68">
        <v>0</v>
      </c>
      <c r="K160" s="68">
        <f t="shared" si="39"/>
        <v>10.050000000000008</v>
      </c>
      <c r="L160" s="68">
        <f t="shared" si="38"/>
        <v>83.34</v>
      </c>
      <c r="M160" s="68">
        <v>27.033000000000001</v>
      </c>
      <c r="N160" s="68">
        <v>110.373</v>
      </c>
      <c r="O160" s="16">
        <v>21.809410409245519</v>
      </c>
      <c r="P160" s="19">
        <v>1</v>
      </c>
      <c r="Q160" s="19"/>
    </row>
    <row r="161" spans="3:17" ht="35" customHeight="1">
      <c r="C161" s="15">
        <v>154</v>
      </c>
      <c r="D161" s="24">
        <v>7</v>
      </c>
      <c r="E161" s="127"/>
      <c r="F161" s="26">
        <v>71906</v>
      </c>
      <c r="G161" s="23" t="s">
        <v>19</v>
      </c>
      <c r="H161" s="72">
        <v>67.41</v>
      </c>
      <c r="I161" s="72">
        <v>5.9</v>
      </c>
      <c r="J161" s="68">
        <v>0</v>
      </c>
      <c r="K161" s="68">
        <f t="shared" si="39"/>
        <v>10.030000000000006</v>
      </c>
      <c r="L161" s="68">
        <f t="shared" si="38"/>
        <v>83.34</v>
      </c>
      <c r="M161" s="68">
        <v>26.864000000000001</v>
      </c>
      <c r="N161" s="68">
        <v>110.20400000000001</v>
      </c>
      <c r="O161" s="16">
        <v>21.776016460008272</v>
      </c>
      <c r="P161" s="19">
        <v>1</v>
      </c>
      <c r="Q161" s="19"/>
    </row>
    <row r="162" spans="3:17" ht="35" customHeight="1">
      <c r="C162" s="15">
        <v>155</v>
      </c>
      <c r="D162" s="24">
        <v>7</v>
      </c>
      <c r="E162" s="127"/>
      <c r="F162" s="26">
        <v>71907</v>
      </c>
      <c r="G162" s="23" t="s">
        <v>20</v>
      </c>
      <c r="H162" s="72">
        <v>94.183999999999997</v>
      </c>
      <c r="I162" s="72">
        <v>8.94</v>
      </c>
      <c r="J162" s="68">
        <v>0</v>
      </c>
      <c r="K162" s="68">
        <f t="shared" si="39"/>
        <v>6.7390000000000025</v>
      </c>
      <c r="L162" s="68">
        <f t="shared" si="38"/>
        <v>109.863</v>
      </c>
      <c r="M162" s="68">
        <v>32.064</v>
      </c>
      <c r="N162" s="68">
        <v>141.92699999999999</v>
      </c>
      <c r="O162" s="16">
        <v>28.044396647304939</v>
      </c>
      <c r="P162" s="19">
        <v>1</v>
      </c>
      <c r="Q162" s="19"/>
    </row>
    <row r="163" spans="3:17" ht="35" customHeight="1">
      <c r="C163" s="15">
        <v>156</v>
      </c>
      <c r="D163" s="24">
        <v>7</v>
      </c>
      <c r="E163" s="128"/>
      <c r="F163" s="26">
        <v>71908</v>
      </c>
      <c r="G163" s="23" t="s">
        <v>20</v>
      </c>
      <c r="H163" s="72">
        <v>94.183999999999997</v>
      </c>
      <c r="I163" s="72">
        <v>8.94</v>
      </c>
      <c r="J163" s="68">
        <v>0</v>
      </c>
      <c r="K163" s="68">
        <f t="shared" si="39"/>
        <v>6.7390000000000025</v>
      </c>
      <c r="L163" s="68">
        <f t="shared" si="38"/>
        <v>109.863</v>
      </c>
      <c r="M163" s="68">
        <v>32.064</v>
      </c>
      <c r="N163" s="68">
        <v>141.92699999999999</v>
      </c>
      <c r="O163" s="16">
        <v>28.044396647304939</v>
      </c>
      <c r="P163" s="19">
        <v>1</v>
      </c>
      <c r="Q163" s="19"/>
    </row>
    <row r="164" spans="3:17" ht="35" customHeight="1">
      <c r="C164" s="135" t="s">
        <v>15</v>
      </c>
      <c r="D164" s="136"/>
      <c r="E164" s="136"/>
      <c r="F164" s="136"/>
      <c r="G164" s="137"/>
      <c r="H164" s="59">
        <f t="shared" ref="H164:O164" si="40">SUM(H8:H163)</f>
        <v>12550.783999999978</v>
      </c>
      <c r="I164" s="59">
        <f t="shared" si="40"/>
        <v>1151.2400000000023</v>
      </c>
      <c r="J164" s="59">
        <f t="shared" si="40"/>
        <v>0</v>
      </c>
      <c r="K164" s="59">
        <f t="shared" si="40"/>
        <v>1350.2880000000007</v>
      </c>
      <c r="L164" s="59">
        <f t="shared" si="40"/>
        <v>15052.311999999993</v>
      </c>
      <c r="M164" s="59">
        <f t="shared" si="40"/>
        <v>4608.7960000000012</v>
      </c>
      <c r="N164" s="59">
        <f t="shared" si="40"/>
        <v>19661.107999999982</v>
      </c>
      <c r="O164" s="59">
        <f t="shared" si="40"/>
        <v>3884.9825000000046</v>
      </c>
      <c r="P164" s="88">
        <f>SUM(P7:P163)</f>
        <v>150</v>
      </c>
      <c r="Q164" s="88">
        <f>SUM(Q7:Q163)</f>
        <v>6</v>
      </c>
    </row>
    <row r="165" spans="3:17" s="20" customFormat="1" ht="35" customHeight="1">
      <c r="C165" s="119" t="s">
        <v>112</v>
      </c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</row>
    <row r="166" spans="3:17" ht="16.5">
      <c r="C166" s="74" t="s">
        <v>101</v>
      </c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</row>
    <row r="167" spans="3:17" ht="16.5">
      <c r="C167" s="74" t="s">
        <v>102</v>
      </c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</row>
    <row r="168" spans="3:17" ht="16.5">
      <c r="C168" s="74" t="s">
        <v>103</v>
      </c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</row>
    <row r="169" spans="3:17" ht="16.5">
      <c r="C169" s="74" t="s">
        <v>104</v>
      </c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</row>
    <row r="170" spans="3:17" ht="16.5">
      <c r="C170" s="74" t="s">
        <v>105</v>
      </c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</row>
    <row r="171" spans="3:17" ht="16.5">
      <c r="C171" s="74" t="s">
        <v>106</v>
      </c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</row>
    <row r="172" spans="3:17" ht="16.5">
      <c r="C172" s="74" t="s">
        <v>107</v>
      </c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</row>
  </sheetData>
  <mergeCells count="38">
    <mergeCell ref="E116:E123"/>
    <mergeCell ref="E124:E131"/>
    <mergeCell ref="E132:E139"/>
    <mergeCell ref="C3:Q3"/>
    <mergeCell ref="E76:E83"/>
    <mergeCell ref="E84:E91"/>
    <mergeCell ref="E92:E99"/>
    <mergeCell ref="E100:E107"/>
    <mergeCell ref="E108:E115"/>
    <mergeCell ref="E44:E51"/>
    <mergeCell ref="E52:E59"/>
    <mergeCell ref="E60:E67"/>
    <mergeCell ref="C165:Q165"/>
    <mergeCell ref="N4:N5"/>
    <mergeCell ref="P4:Q4"/>
    <mergeCell ref="E8:E13"/>
    <mergeCell ref="E14:E19"/>
    <mergeCell ref="E20:E27"/>
    <mergeCell ref="E28:E35"/>
    <mergeCell ref="E36:E43"/>
    <mergeCell ref="E140:E147"/>
    <mergeCell ref="E148:E155"/>
    <mergeCell ref="E156:E163"/>
    <mergeCell ref="C164:G164"/>
    <mergeCell ref="E68:E75"/>
    <mergeCell ref="C2:Q2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O4:O5"/>
    <mergeCell ref="K4:K5"/>
    <mergeCell ref="L4:L5"/>
  </mergeCells>
  <printOptions horizontalCentered="1"/>
  <pageMargins left="0.2" right="0.2" top="0.75" bottom="0.75" header="0.3" footer="0.3"/>
  <pageSetup paperSize="9" scale="36" orientation="portrait" r:id="rId1"/>
  <rowBreaks count="1" manualBreakCount="1">
    <brk id="142" min="2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C2:Q328"/>
  <sheetViews>
    <sheetView tabSelected="1" view="pageBreakPreview" zoomScale="70" zoomScaleNormal="80" zoomScaleSheetLayoutView="70" workbookViewId="0">
      <pane ySplit="6" topLeftCell="A7" activePane="bottomLeft" state="frozen"/>
      <selection activeCell="K4" sqref="K1:K1048576"/>
      <selection pane="bottomLeft" activeCell="C3" sqref="C3:Q3"/>
    </sheetView>
  </sheetViews>
  <sheetFormatPr defaultRowHeight="15.5"/>
  <cols>
    <col min="3" max="3" width="7.7265625" bestFit="1" customWidth="1"/>
    <col min="4" max="4" width="12.26953125" customWidth="1"/>
    <col min="5" max="5" width="14.1796875" customWidth="1"/>
    <col min="6" max="6" width="11" style="5" bestFit="1" customWidth="1"/>
    <col min="7" max="7" width="28.54296875" style="5" customWidth="1"/>
    <col min="8" max="8" width="14.6328125" style="6" customWidth="1"/>
    <col min="9" max="9" width="11.36328125" customWidth="1"/>
    <col min="10" max="10" width="13.36328125" style="1" customWidth="1"/>
    <col min="11" max="11" width="12.1796875" style="1" customWidth="1"/>
    <col min="12" max="12" width="13.7265625" style="1" customWidth="1"/>
    <col min="13" max="13" width="17.7265625" customWidth="1"/>
    <col min="14" max="14" width="13.7265625" customWidth="1"/>
    <col min="15" max="15" width="12.26953125" style="14" customWidth="1"/>
    <col min="16" max="16" width="11.6328125" style="14" customWidth="1"/>
    <col min="17" max="17" width="12.90625" style="14" customWidth="1"/>
  </cols>
  <sheetData>
    <row r="2" spans="3:17" ht="25" customHeight="1">
      <c r="C2" s="138" t="s">
        <v>110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40"/>
    </row>
    <row r="3" spans="3:17" ht="25" customHeight="1">
      <c r="C3" s="138" t="s">
        <v>92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40"/>
    </row>
    <row r="4" spans="3:17" ht="30" customHeight="1">
      <c r="C4" s="141" t="s">
        <v>11</v>
      </c>
      <c r="D4" s="141" t="s">
        <v>7</v>
      </c>
      <c r="E4" s="141" t="s">
        <v>10</v>
      </c>
      <c r="F4" s="141" t="s">
        <v>8</v>
      </c>
      <c r="G4" s="141" t="s">
        <v>1</v>
      </c>
      <c r="H4" s="141" t="s">
        <v>93</v>
      </c>
      <c r="I4" s="141" t="s">
        <v>94</v>
      </c>
      <c r="J4" s="141" t="s">
        <v>95</v>
      </c>
      <c r="K4" s="141" t="s">
        <v>97</v>
      </c>
      <c r="L4" s="141" t="s">
        <v>96</v>
      </c>
      <c r="M4" s="141" t="s">
        <v>99</v>
      </c>
      <c r="N4" s="141" t="s">
        <v>98</v>
      </c>
      <c r="O4" s="141" t="s">
        <v>100</v>
      </c>
      <c r="P4" s="99" t="s">
        <v>14</v>
      </c>
      <c r="Q4" s="100"/>
    </row>
    <row r="5" spans="3:17" ht="65.25" customHeight="1"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61" t="s">
        <v>4</v>
      </c>
      <c r="Q5" s="61" t="s">
        <v>5</v>
      </c>
    </row>
    <row r="6" spans="3:17" ht="30" customHeight="1"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60"/>
      <c r="Q6" s="62"/>
    </row>
    <row r="7" spans="3:17" s="14" customFormat="1" ht="19.899999999999999" customHeight="1">
      <c r="C7" s="8"/>
      <c r="D7" s="9"/>
      <c r="E7" s="102"/>
      <c r="F7" s="9"/>
      <c r="G7" s="22"/>
      <c r="H7" s="11"/>
      <c r="I7" s="11"/>
      <c r="J7" s="11"/>
      <c r="K7" s="11"/>
      <c r="L7" s="11"/>
      <c r="M7" s="11"/>
      <c r="N7" s="11"/>
      <c r="O7" s="11"/>
      <c r="P7" s="12"/>
      <c r="Q7" s="13"/>
    </row>
    <row r="8" spans="3:17" s="64" customFormat="1" ht="35" customHeight="1">
      <c r="C8" s="65">
        <v>1</v>
      </c>
      <c r="D8" s="66">
        <v>8</v>
      </c>
      <c r="E8" s="113" t="s">
        <v>16</v>
      </c>
      <c r="F8" s="77">
        <v>8001</v>
      </c>
      <c r="G8" s="78" t="s">
        <v>17</v>
      </c>
      <c r="H8" s="72">
        <v>67.41</v>
      </c>
      <c r="I8" s="72">
        <v>5.88</v>
      </c>
      <c r="J8" s="68">
        <v>0</v>
      </c>
      <c r="K8" s="68">
        <f>L8-H8-I8</f>
        <v>7.8900000000000103</v>
      </c>
      <c r="L8" s="68">
        <f t="shared" ref="L8:L13" si="0">N8-M8</f>
        <v>81.180000000000007</v>
      </c>
      <c r="M8" s="68">
        <v>26.186</v>
      </c>
      <c r="N8" s="68">
        <v>107.36600000000001</v>
      </c>
      <c r="O8" s="79">
        <v>21.215235229621868</v>
      </c>
      <c r="P8" s="89">
        <v>1</v>
      </c>
      <c r="Q8" s="89"/>
    </row>
    <row r="9" spans="3:17" s="64" customFormat="1" ht="35" customHeight="1">
      <c r="C9" s="65">
        <v>2</v>
      </c>
      <c r="D9" s="66">
        <v>8</v>
      </c>
      <c r="E9" s="114"/>
      <c r="F9" s="77">
        <v>8002</v>
      </c>
      <c r="G9" s="78" t="s">
        <v>17</v>
      </c>
      <c r="H9" s="72">
        <v>67.41</v>
      </c>
      <c r="I9" s="72">
        <v>5.88</v>
      </c>
      <c r="J9" s="68">
        <v>0</v>
      </c>
      <c r="K9" s="68">
        <f t="shared" ref="K9:K13" si="1">L9-H9-I9</f>
        <v>7.8900000000000103</v>
      </c>
      <c r="L9" s="68">
        <f t="shared" si="0"/>
        <v>81.180000000000007</v>
      </c>
      <c r="M9" s="68">
        <v>26.355</v>
      </c>
      <c r="N9" s="68">
        <v>107.53500000000001</v>
      </c>
      <c r="O9" s="79">
        <v>21.248629178859112</v>
      </c>
      <c r="P9" s="89">
        <v>1</v>
      </c>
      <c r="Q9" s="89"/>
    </row>
    <row r="10" spans="3:17" s="64" customFormat="1" ht="35" customHeight="1">
      <c r="C10" s="65">
        <v>3</v>
      </c>
      <c r="D10" s="66">
        <v>8</v>
      </c>
      <c r="E10" s="114"/>
      <c r="F10" s="77">
        <v>8003</v>
      </c>
      <c r="G10" s="78" t="s">
        <v>17</v>
      </c>
      <c r="H10" s="72">
        <v>67.41</v>
      </c>
      <c r="I10" s="72">
        <v>5.88</v>
      </c>
      <c r="J10" s="68">
        <v>0</v>
      </c>
      <c r="K10" s="68">
        <f t="shared" si="1"/>
        <v>7.8900000000000103</v>
      </c>
      <c r="L10" s="68">
        <f t="shared" si="0"/>
        <v>81.180000000000007</v>
      </c>
      <c r="M10" s="68">
        <v>26.355</v>
      </c>
      <c r="N10" s="68">
        <v>107.53500000000001</v>
      </c>
      <c r="O10" s="79">
        <v>21.248629178859112</v>
      </c>
      <c r="P10" s="89">
        <v>1</v>
      </c>
      <c r="Q10" s="89"/>
    </row>
    <row r="11" spans="3:17" s="64" customFormat="1" ht="35" customHeight="1">
      <c r="C11" s="65">
        <v>4</v>
      </c>
      <c r="D11" s="66">
        <v>8</v>
      </c>
      <c r="E11" s="114"/>
      <c r="F11" s="77">
        <v>8004</v>
      </c>
      <c r="G11" s="78" t="s">
        <v>17</v>
      </c>
      <c r="H11" s="72">
        <v>67.41</v>
      </c>
      <c r="I11" s="72">
        <v>5.88</v>
      </c>
      <c r="J11" s="68">
        <v>0</v>
      </c>
      <c r="K11" s="68">
        <f t="shared" si="1"/>
        <v>7.8900000000000103</v>
      </c>
      <c r="L11" s="68">
        <f t="shared" si="0"/>
        <v>81.180000000000007</v>
      </c>
      <c r="M11" s="68">
        <v>26.186</v>
      </c>
      <c r="N11" s="68">
        <v>107.36600000000001</v>
      </c>
      <c r="O11" s="79">
        <v>21.215235229621868</v>
      </c>
      <c r="P11" s="89">
        <v>1</v>
      </c>
      <c r="Q11" s="89"/>
    </row>
    <row r="12" spans="3:17" s="64" customFormat="1" ht="35" customHeight="1">
      <c r="C12" s="65">
        <v>5</v>
      </c>
      <c r="D12" s="66">
        <v>8</v>
      </c>
      <c r="E12" s="114"/>
      <c r="F12" s="77">
        <v>8005</v>
      </c>
      <c r="G12" s="78" t="s">
        <v>18</v>
      </c>
      <c r="H12" s="72">
        <v>94.183999999999997</v>
      </c>
      <c r="I12" s="72">
        <v>8.94</v>
      </c>
      <c r="J12" s="68">
        <v>0</v>
      </c>
      <c r="K12" s="68">
        <f t="shared" si="1"/>
        <v>4.0829999999999824</v>
      </c>
      <c r="L12" s="68">
        <f t="shared" si="0"/>
        <v>107.20699999999998</v>
      </c>
      <c r="M12" s="68">
        <v>31.349</v>
      </c>
      <c r="N12" s="68">
        <v>138.55599999999998</v>
      </c>
      <c r="O12" s="79">
        <v>27.378296038554915</v>
      </c>
      <c r="P12" s="89">
        <v>1</v>
      </c>
      <c r="Q12" s="89"/>
    </row>
    <row r="13" spans="3:17" s="64" customFormat="1" ht="35" customHeight="1">
      <c r="C13" s="80">
        <v>6</v>
      </c>
      <c r="D13" s="66">
        <v>8</v>
      </c>
      <c r="E13" s="115"/>
      <c r="F13" s="77">
        <v>8006</v>
      </c>
      <c r="G13" s="78" t="s">
        <v>18</v>
      </c>
      <c r="H13" s="72">
        <v>94.183999999999997</v>
      </c>
      <c r="I13" s="72">
        <v>8.94</v>
      </c>
      <c r="J13" s="68">
        <v>0</v>
      </c>
      <c r="K13" s="68">
        <f t="shared" si="1"/>
        <v>4.0829999999999824</v>
      </c>
      <c r="L13" s="68">
        <f t="shared" si="0"/>
        <v>107.20699999999998</v>
      </c>
      <c r="M13" s="68">
        <v>31.349</v>
      </c>
      <c r="N13" s="68">
        <v>138.55599999999998</v>
      </c>
      <c r="O13" s="81">
        <v>27.378296038554915</v>
      </c>
      <c r="P13" s="89">
        <v>1</v>
      </c>
      <c r="Q13" s="89"/>
    </row>
    <row r="14" spans="3:17" s="64" customFormat="1" ht="35" customHeight="1">
      <c r="C14" s="82">
        <v>7</v>
      </c>
      <c r="D14" s="66">
        <v>8</v>
      </c>
      <c r="E14" s="113">
        <v>1</v>
      </c>
      <c r="F14" s="77">
        <v>8101</v>
      </c>
      <c r="G14" s="78" t="s">
        <v>19</v>
      </c>
      <c r="H14" s="72">
        <v>67.41</v>
      </c>
      <c r="I14" s="72">
        <v>5.88</v>
      </c>
      <c r="J14" s="68">
        <v>0</v>
      </c>
      <c r="K14" s="68">
        <f>L14-H14-I14</f>
        <v>10.050000000000008</v>
      </c>
      <c r="L14" s="68">
        <f t="shared" ref="L14:L19" si="2">N14-M14</f>
        <v>83.34</v>
      </c>
      <c r="M14" s="68">
        <v>26.864000000000001</v>
      </c>
      <c r="N14" s="68">
        <v>110.20400000000001</v>
      </c>
      <c r="O14" s="83">
        <v>21.776016460008272</v>
      </c>
      <c r="P14" s="89">
        <v>1</v>
      </c>
      <c r="Q14" s="89"/>
    </row>
    <row r="15" spans="3:17" s="64" customFormat="1" ht="35" customHeight="1">
      <c r="C15" s="65">
        <v>8</v>
      </c>
      <c r="D15" s="66">
        <v>8</v>
      </c>
      <c r="E15" s="114"/>
      <c r="F15" s="77">
        <v>8102</v>
      </c>
      <c r="G15" s="78" t="s">
        <v>19</v>
      </c>
      <c r="H15" s="72">
        <v>67.41</v>
      </c>
      <c r="I15" s="72">
        <v>5.88</v>
      </c>
      <c r="J15" s="68">
        <v>0</v>
      </c>
      <c r="K15" s="68">
        <f t="shared" ref="K15:K19" si="3">L15-H15-I15</f>
        <v>10.050000000000008</v>
      </c>
      <c r="L15" s="68">
        <f t="shared" si="2"/>
        <v>83.34</v>
      </c>
      <c r="M15" s="68">
        <v>27.033000000000001</v>
      </c>
      <c r="N15" s="68">
        <v>110.373</v>
      </c>
      <c r="O15" s="79">
        <v>21.809410409245519</v>
      </c>
      <c r="P15" s="89">
        <v>1</v>
      </c>
      <c r="Q15" s="89"/>
    </row>
    <row r="16" spans="3:17" s="64" customFormat="1" ht="35" customHeight="1">
      <c r="C16" s="65">
        <v>9</v>
      </c>
      <c r="D16" s="66">
        <v>8</v>
      </c>
      <c r="E16" s="114"/>
      <c r="F16" s="77">
        <v>8103</v>
      </c>
      <c r="G16" s="78" t="s">
        <v>19</v>
      </c>
      <c r="H16" s="72">
        <v>67.41</v>
      </c>
      <c r="I16" s="72">
        <v>5.88</v>
      </c>
      <c r="J16" s="68">
        <v>0</v>
      </c>
      <c r="K16" s="68">
        <f t="shared" si="3"/>
        <v>10.050000000000008</v>
      </c>
      <c r="L16" s="68">
        <f t="shared" si="2"/>
        <v>83.34</v>
      </c>
      <c r="M16" s="68">
        <v>27.033000000000001</v>
      </c>
      <c r="N16" s="68">
        <v>110.373</v>
      </c>
      <c r="O16" s="79">
        <v>21.809410409245519</v>
      </c>
      <c r="P16" s="89">
        <v>1</v>
      </c>
      <c r="Q16" s="89"/>
    </row>
    <row r="17" spans="3:17" s="64" customFormat="1" ht="35" customHeight="1">
      <c r="C17" s="65">
        <v>10</v>
      </c>
      <c r="D17" s="66">
        <v>8</v>
      </c>
      <c r="E17" s="114"/>
      <c r="F17" s="77">
        <v>8104</v>
      </c>
      <c r="G17" s="78" t="s">
        <v>19</v>
      </c>
      <c r="H17" s="72">
        <v>67.41</v>
      </c>
      <c r="I17" s="72">
        <v>5.88</v>
      </c>
      <c r="J17" s="68">
        <v>0</v>
      </c>
      <c r="K17" s="68">
        <f t="shared" si="3"/>
        <v>10.050000000000008</v>
      </c>
      <c r="L17" s="68">
        <f t="shared" si="2"/>
        <v>83.34</v>
      </c>
      <c r="M17" s="68">
        <v>26.864000000000001</v>
      </c>
      <c r="N17" s="68">
        <v>110.20400000000001</v>
      </c>
      <c r="O17" s="79">
        <v>21.776016460008272</v>
      </c>
      <c r="P17" s="89">
        <v>1</v>
      </c>
      <c r="Q17" s="89"/>
    </row>
    <row r="18" spans="3:17" s="64" customFormat="1" ht="35" customHeight="1">
      <c r="C18" s="65">
        <v>11</v>
      </c>
      <c r="D18" s="66">
        <v>8</v>
      </c>
      <c r="E18" s="114"/>
      <c r="F18" s="77">
        <v>8105</v>
      </c>
      <c r="G18" s="78" t="s">
        <v>20</v>
      </c>
      <c r="H18" s="72">
        <v>94.183999999999997</v>
      </c>
      <c r="I18" s="72">
        <v>8.94</v>
      </c>
      <c r="J18" s="68">
        <v>0</v>
      </c>
      <c r="K18" s="68">
        <f t="shared" si="3"/>
        <v>6.7390000000000025</v>
      </c>
      <c r="L18" s="68">
        <f t="shared" si="2"/>
        <v>109.863</v>
      </c>
      <c r="M18" s="68">
        <v>32.064</v>
      </c>
      <c r="N18" s="68">
        <v>141.92699999999999</v>
      </c>
      <c r="O18" s="79">
        <v>28.044396647304939</v>
      </c>
      <c r="P18" s="89">
        <v>1</v>
      </c>
      <c r="Q18" s="89"/>
    </row>
    <row r="19" spans="3:17" s="64" customFormat="1" ht="35" customHeight="1">
      <c r="C19" s="65">
        <v>12</v>
      </c>
      <c r="D19" s="66">
        <v>8</v>
      </c>
      <c r="E19" s="115"/>
      <c r="F19" s="77">
        <v>8106</v>
      </c>
      <c r="G19" s="78" t="s">
        <v>20</v>
      </c>
      <c r="H19" s="72">
        <v>94.183999999999997</v>
      </c>
      <c r="I19" s="72">
        <v>8.94</v>
      </c>
      <c r="J19" s="68">
        <v>0</v>
      </c>
      <c r="K19" s="68">
        <f t="shared" si="3"/>
        <v>6.7390000000000025</v>
      </c>
      <c r="L19" s="68">
        <f t="shared" si="2"/>
        <v>109.863</v>
      </c>
      <c r="M19" s="68">
        <v>32.064</v>
      </c>
      <c r="N19" s="68">
        <v>141.92699999999999</v>
      </c>
      <c r="O19" s="79">
        <v>28.044396647304939</v>
      </c>
      <c r="P19" s="89">
        <v>1</v>
      </c>
      <c r="Q19" s="89"/>
    </row>
    <row r="20" spans="3:17" s="64" customFormat="1" ht="35" customHeight="1">
      <c r="C20" s="65">
        <v>13</v>
      </c>
      <c r="D20" s="66">
        <v>8</v>
      </c>
      <c r="E20" s="113">
        <v>2</v>
      </c>
      <c r="F20" s="77">
        <v>8201</v>
      </c>
      <c r="G20" s="78" t="s">
        <v>19</v>
      </c>
      <c r="H20" s="72">
        <v>67.41</v>
      </c>
      <c r="I20" s="72">
        <v>5.88</v>
      </c>
      <c r="J20" s="68">
        <v>0</v>
      </c>
      <c r="K20" s="68">
        <f>L20-H20-I20</f>
        <v>10.050000000000008</v>
      </c>
      <c r="L20" s="68">
        <f t="shared" ref="L20:L27" si="4">N20-M20</f>
        <v>83.34</v>
      </c>
      <c r="M20" s="68">
        <v>26.864000000000001</v>
      </c>
      <c r="N20" s="68">
        <v>110.20400000000001</v>
      </c>
      <c r="O20" s="79">
        <v>21.776016460008272</v>
      </c>
      <c r="P20" s="89">
        <v>1</v>
      </c>
      <c r="Q20" s="89"/>
    </row>
    <row r="21" spans="3:17" s="64" customFormat="1" ht="35" customHeight="1">
      <c r="C21" s="65">
        <v>14</v>
      </c>
      <c r="D21" s="66">
        <v>8</v>
      </c>
      <c r="E21" s="114"/>
      <c r="F21" s="77">
        <v>8202</v>
      </c>
      <c r="G21" s="78" t="s">
        <v>19</v>
      </c>
      <c r="H21" s="72">
        <v>67.41</v>
      </c>
      <c r="I21" s="72">
        <v>5.9</v>
      </c>
      <c r="J21" s="68">
        <v>0</v>
      </c>
      <c r="K21" s="68">
        <f t="shared" ref="K21:K27" si="5">L21-H21-I21</f>
        <v>10.030000000000006</v>
      </c>
      <c r="L21" s="68">
        <f t="shared" si="4"/>
        <v>83.34</v>
      </c>
      <c r="M21" s="68">
        <v>27.033000000000001</v>
      </c>
      <c r="N21" s="68">
        <v>110.373</v>
      </c>
      <c r="O21" s="79">
        <v>21.809410409245519</v>
      </c>
      <c r="P21" s="89">
        <v>1</v>
      </c>
      <c r="Q21" s="89"/>
    </row>
    <row r="22" spans="3:17" s="64" customFormat="1" ht="35" customHeight="1">
      <c r="C22" s="65">
        <v>15</v>
      </c>
      <c r="D22" s="66">
        <v>8</v>
      </c>
      <c r="E22" s="114"/>
      <c r="F22" s="77">
        <v>8203</v>
      </c>
      <c r="G22" s="78" t="s">
        <v>21</v>
      </c>
      <c r="H22" s="72">
        <v>94.183999999999997</v>
      </c>
      <c r="I22" s="72">
        <v>8.94</v>
      </c>
      <c r="J22" s="68">
        <v>0</v>
      </c>
      <c r="K22" s="68">
        <f t="shared" si="5"/>
        <v>14.197000000000001</v>
      </c>
      <c r="L22" s="68">
        <f t="shared" si="4"/>
        <v>117.321</v>
      </c>
      <c r="M22" s="68">
        <v>33.851999999999997</v>
      </c>
      <c r="N22" s="68">
        <v>151.173</v>
      </c>
      <c r="O22" s="79">
        <v>29.871381586047971</v>
      </c>
      <c r="P22" s="89">
        <v>1</v>
      </c>
      <c r="Q22" s="89"/>
    </row>
    <row r="23" spans="3:17" s="64" customFormat="1" ht="35" customHeight="1">
      <c r="C23" s="65">
        <v>16</v>
      </c>
      <c r="D23" s="66">
        <v>8</v>
      </c>
      <c r="E23" s="114"/>
      <c r="F23" s="77">
        <v>8204</v>
      </c>
      <c r="G23" s="78" t="s">
        <v>21</v>
      </c>
      <c r="H23" s="72">
        <v>94.183999999999997</v>
      </c>
      <c r="I23" s="72">
        <v>8.94</v>
      </c>
      <c r="J23" s="68">
        <v>0</v>
      </c>
      <c r="K23" s="68">
        <f t="shared" si="5"/>
        <v>14.197000000000001</v>
      </c>
      <c r="L23" s="68">
        <f t="shared" si="4"/>
        <v>117.321</v>
      </c>
      <c r="M23" s="68">
        <v>33.851999999999997</v>
      </c>
      <c r="N23" s="68">
        <v>151.173</v>
      </c>
      <c r="O23" s="79">
        <v>29.871381586047971</v>
      </c>
      <c r="P23" s="89">
        <v>1</v>
      </c>
      <c r="Q23" s="89"/>
    </row>
    <row r="24" spans="3:17" s="64" customFormat="1" ht="35" customHeight="1">
      <c r="C24" s="65">
        <v>17</v>
      </c>
      <c r="D24" s="66">
        <v>8</v>
      </c>
      <c r="E24" s="114"/>
      <c r="F24" s="77">
        <v>8205</v>
      </c>
      <c r="G24" s="78" t="s">
        <v>19</v>
      </c>
      <c r="H24" s="72">
        <v>67.41</v>
      </c>
      <c r="I24" s="72">
        <v>5.88</v>
      </c>
      <c r="J24" s="68">
        <v>0</v>
      </c>
      <c r="K24" s="68">
        <f t="shared" si="5"/>
        <v>10.050000000000008</v>
      </c>
      <c r="L24" s="68">
        <f t="shared" si="4"/>
        <v>83.34</v>
      </c>
      <c r="M24" s="68">
        <v>27.033000000000001</v>
      </c>
      <c r="N24" s="68">
        <v>110.373</v>
      </c>
      <c r="O24" s="79">
        <v>21.809410409245519</v>
      </c>
      <c r="P24" s="89">
        <v>1</v>
      </c>
      <c r="Q24" s="89"/>
    </row>
    <row r="25" spans="3:17" s="64" customFormat="1" ht="35" customHeight="1">
      <c r="C25" s="65">
        <v>18</v>
      </c>
      <c r="D25" s="66">
        <v>8</v>
      </c>
      <c r="E25" s="114"/>
      <c r="F25" s="77">
        <v>8206</v>
      </c>
      <c r="G25" s="78" t="s">
        <v>19</v>
      </c>
      <c r="H25" s="72">
        <v>67.41</v>
      </c>
      <c r="I25" s="72">
        <v>5.9</v>
      </c>
      <c r="J25" s="68">
        <v>0</v>
      </c>
      <c r="K25" s="68">
        <f t="shared" si="5"/>
        <v>10.030000000000006</v>
      </c>
      <c r="L25" s="68">
        <f t="shared" si="4"/>
        <v>83.34</v>
      </c>
      <c r="M25" s="68">
        <v>26.864000000000001</v>
      </c>
      <c r="N25" s="68">
        <v>110.20400000000001</v>
      </c>
      <c r="O25" s="79">
        <v>21.776016460008272</v>
      </c>
      <c r="P25" s="89">
        <v>1</v>
      </c>
      <c r="Q25" s="89"/>
    </row>
    <row r="26" spans="3:17" s="64" customFormat="1" ht="35" customHeight="1">
      <c r="C26" s="65">
        <v>19</v>
      </c>
      <c r="D26" s="66">
        <v>8</v>
      </c>
      <c r="E26" s="114"/>
      <c r="F26" s="77">
        <v>8207</v>
      </c>
      <c r="G26" s="78" t="s">
        <v>20</v>
      </c>
      <c r="H26" s="72">
        <v>94.183999999999997</v>
      </c>
      <c r="I26" s="72">
        <v>8.94</v>
      </c>
      <c r="J26" s="68">
        <v>0</v>
      </c>
      <c r="K26" s="68">
        <f t="shared" si="5"/>
        <v>6.7390000000000025</v>
      </c>
      <c r="L26" s="68">
        <f t="shared" si="4"/>
        <v>109.863</v>
      </c>
      <c r="M26" s="68">
        <v>32.064</v>
      </c>
      <c r="N26" s="68">
        <v>141.92699999999999</v>
      </c>
      <c r="O26" s="79">
        <v>28.044396647304939</v>
      </c>
      <c r="P26" s="89">
        <v>1</v>
      </c>
      <c r="Q26" s="89"/>
    </row>
    <row r="27" spans="3:17" s="64" customFormat="1" ht="35" customHeight="1">
      <c r="C27" s="65">
        <v>20</v>
      </c>
      <c r="D27" s="66">
        <v>8</v>
      </c>
      <c r="E27" s="115"/>
      <c r="F27" s="77">
        <v>8208</v>
      </c>
      <c r="G27" s="78" t="s">
        <v>20</v>
      </c>
      <c r="H27" s="72">
        <v>94.183999999999997</v>
      </c>
      <c r="I27" s="72">
        <v>8.94</v>
      </c>
      <c r="J27" s="68">
        <v>0</v>
      </c>
      <c r="K27" s="68">
        <f t="shared" si="5"/>
        <v>6.7390000000000025</v>
      </c>
      <c r="L27" s="68">
        <f t="shared" si="4"/>
        <v>109.863</v>
      </c>
      <c r="M27" s="68">
        <v>32.064</v>
      </c>
      <c r="N27" s="68">
        <v>141.92699999999999</v>
      </c>
      <c r="O27" s="79">
        <v>28.044396647304939</v>
      </c>
      <c r="P27" s="89">
        <v>1</v>
      </c>
      <c r="Q27" s="89"/>
    </row>
    <row r="28" spans="3:17" s="64" customFormat="1" ht="35" customHeight="1">
      <c r="C28" s="65">
        <v>21</v>
      </c>
      <c r="D28" s="66">
        <v>8</v>
      </c>
      <c r="E28" s="113">
        <v>3</v>
      </c>
      <c r="F28" s="77">
        <v>8301</v>
      </c>
      <c r="G28" s="78" t="s">
        <v>22</v>
      </c>
      <c r="H28" s="72">
        <v>67.41</v>
      </c>
      <c r="I28" s="72">
        <v>5.88</v>
      </c>
      <c r="J28" s="73"/>
      <c r="K28" s="68">
        <f t="shared" ref="K28:K35" si="6">L28-H28-I28</f>
        <v>11.490000000000006</v>
      </c>
      <c r="L28" s="68">
        <f t="shared" ref="L28:L35" si="7">N28-M28</f>
        <v>84.78</v>
      </c>
      <c r="M28" s="68">
        <v>27.317</v>
      </c>
      <c r="N28" s="68">
        <v>112.09700000000001</v>
      </c>
      <c r="O28" s="79">
        <v>22.150068210931973</v>
      </c>
      <c r="P28" s="89">
        <v>1</v>
      </c>
      <c r="Q28" s="89"/>
    </row>
    <row r="29" spans="3:17" s="64" customFormat="1" ht="35" customHeight="1">
      <c r="C29" s="65">
        <v>22</v>
      </c>
      <c r="D29" s="66">
        <v>8</v>
      </c>
      <c r="E29" s="114"/>
      <c r="F29" s="77">
        <v>8302</v>
      </c>
      <c r="G29" s="78" t="s">
        <v>22</v>
      </c>
      <c r="H29" s="72">
        <v>67.41</v>
      </c>
      <c r="I29" s="72">
        <v>5.9</v>
      </c>
      <c r="J29" s="73"/>
      <c r="K29" s="68">
        <f t="shared" si="6"/>
        <v>11.470000000000004</v>
      </c>
      <c r="L29" s="68">
        <f t="shared" si="7"/>
        <v>84.78</v>
      </c>
      <c r="M29" s="68">
        <v>27.486000000000001</v>
      </c>
      <c r="N29" s="68">
        <v>112.26600000000001</v>
      </c>
      <c r="O29" s="79">
        <v>22.183462160169221</v>
      </c>
      <c r="P29" s="89">
        <v>1</v>
      </c>
      <c r="Q29" s="89"/>
    </row>
    <row r="30" spans="3:17" s="64" customFormat="1" ht="35" customHeight="1">
      <c r="C30" s="65">
        <v>23</v>
      </c>
      <c r="D30" s="66">
        <v>8</v>
      </c>
      <c r="E30" s="114"/>
      <c r="F30" s="77">
        <v>8303</v>
      </c>
      <c r="G30" s="78" t="s">
        <v>20</v>
      </c>
      <c r="H30" s="72">
        <v>94.183999999999997</v>
      </c>
      <c r="I30" s="72">
        <v>8.94</v>
      </c>
      <c r="J30" s="68"/>
      <c r="K30" s="68">
        <f t="shared" si="6"/>
        <v>6.7390000000000025</v>
      </c>
      <c r="L30" s="68">
        <f t="shared" si="7"/>
        <v>109.863</v>
      </c>
      <c r="M30" s="68">
        <v>32.232999999999997</v>
      </c>
      <c r="N30" s="68">
        <v>142.096</v>
      </c>
      <c r="O30" s="79">
        <v>28.07779059654219</v>
      </c>
      <c r="P30" s="89">
        <v>1</v>
      </c>
      <c r="Q30" s="89"/>
    </row>
    <row r="31" spans="3:17" s="64" customFormat="1" ht="35" customHeight="1">
      <c r="C31" s="65">
        <v>24</v>
      </c>
      <c r="D31" s="66">
        <v>8</v>
      </c>
      <c r="E31" s="114"/>
      <c r="F31" s="77">
        <v>8304</v>
      </c>
      <c r="G31" s="78" t="s">
        <v>20</v>
      </c>
      <c r="H31" s="72">
        <v>94.183999999999997</v>
      </c>
      <c r="I31" s="72">
        <v>8.94</v>
      </c>
      <c r="J31" s="68"/>
      <c r="K31" s="68">
        <f t="shared" si="6"/>
        <v>6.7390000000000025</v>
      </c>
      <c r="L31" s="68">
        <f t="shared" si="7"/>
        <v>109.863</v>
      </c>
      <c r="M31" s="68">
        <v>32.232999999999997</v>
      </c>
      <c r="N31" s="68">
        <v>142.096</v>
      </c>
      <c r="O31" s="79">
        <v>28.07779059654219</v>
      </c>
      <c r="P31" s="89">
        <v>1</v>
      </c>
      <c r="Q31" s="89"/>
    </row>
    <row r="32" spans="3:17" s="64" customFormat="1" ht="35" customHeight="1">
      <c r="C32" s="65">
        <v>25</v>
      </c>
      <c r="D32" s="66">
        <v>8</v>
      </c>
      <c r="E32" s="114"/>
      <c r="F32" s="77">
        <v>8305</v>
      </c>
      <c r="G32" s="78" t="s">
        <v>22</v>
      </c>
      <c r="H32" s="72">
        <v>67.41</v>
      </c>
      <c r="I32" s="72">
        <v>5.88</v>
      </c>
      <c r="J32" s="73"/>
      <c r="K32" s="68">
        <f t="shared" si="6"/>
        <v>11.490000000000006</v>
      </c>
      <c r="L32" s="68">
        <f t="shared" si="7"/>
        <v>84.78</v>
      </c>
      <c r="M32" s="68">
        <v>27.486000000000001</v>
      </c>
      <c r="N32" s="68">
        <v>112.26600000000001</v>
      </c>
      <c r="O32" s="79">
        <v>22.183462160169221</v>
      </c>
      <c r="P32" s="89">
        <v>1</v>
      </c>
      <c r="Q32" s="89"/>
    </row>
    <row r="33" spans="3:17" s="64" customFormat="1" ht="35" customHeight="1">
      <c r="C33" s="65">
        <v>26</v>
      </c>
      <c r="D33" s="66">
        <v>8</v>
      </c>
      <c r="E33" s="114"/>
      <c r="F33" s="77">
        <v>8306</v>
      </c>
      <c r="G33" s="78" t="s">
        <v>22</v>
      </c>
      <c r="H33" s="72">
        <v>67.41</v>
      </c>
      <c r="I33" s="72">
        <v>5.9</v>
      </c>
      <c r="J33" s="73"/>
      <c r="K33" s="68">
        <f t="shared" si="6"/>
        <v>11.470000000000004</v>
      </c>
      <c r="L33" s="68">
        <f t="shared" si="7"/>
        <v>84.78</v>
      </c>
      <c r="M33" s="68">
        <v>27.317</v>
      </c>
      <c r="N33" s="68">
        <v>112.09700000000001</v>
      </c>
      <c r="O33" s="79">
        <v>22.150068210931973</v>
      </c>
      <c r="P33" s="89">
        <v>1</v>
      </c>
      <c r="Q33" s="89"/>
    </row>
    <row r="34" spans="3:17" s="64" customFormat="1" ht="35" customHeight="1">
      <c r="C34" s="65">
        <v>27</v>
      </c>
      <c r="D34" s="66">
        <v>8</v>
      </c>
      <c r="E34" s="114"/>
      <c r="F34" s="77">
        <v>8307</v>
      </c>
      <c r="G34" s="78" t="s">
        <v>20</v>
      </c>
      <c r="H34" s="72">
        <v>94.183999999999997</v>
      </c>
      <c r="I34" s="72">
        <v>8.94</v>
      </c>
      <c r="J34" s="68">
        <v>0</v>
      </c>
      <c r="K34" s="68">
        <f t="shared" si="6"/>
        <v>6.7390000000000025</v>
      </c>
      <c r="L34" s="68">
        <f t="shared" si="7"/>
        <v>109.863</v>
      </c>
      <c r="M34" s="68">
        <v>32.064</v>
      </c>
      <c r="N34" s="68">
        <v>141.92699999999999</v>
      </c>
      <c r="O34" s="79">
        <v>28.044396647304939</v>
      </c>
      <c r="P34" s="89">
        <v>1</v>
      </c>
      <c r="Q34" s="89"/>
    </row>
    <row r="35" spans="3:17" s="64" customFormat="1" ht="35" customHeight="1">
      <c r="C35" s="65">
        <v>28</v>
      </c>
      <c r="D35" s="66">
        <v>8</v>
      </c>
      <c r="E35" s="115"/>
      <c r="F35" s="77">
        <v>8308</v>
      </c>
      <c r="G35" s="78" t="s">
        <v>20</v>
      </c>
      <c r="H35" s="72">
        <v>94.183999999999997</v>
      </c>
      <c r="I35" s="72">
        <v>8.94</v>
      </c>
      <c r="J35" s="68">
        <v>0</v>
      </c>
      <c r="K35" s="68">
        <f t="shared" si="6"/>
        <v>6.7390000000000025</v>
      </c>
      <c r="L35" s="68">
        <f t="shared" si="7"/>
        <v>109.863</v>
      </c>
      <c r="M35" s="68">
        <v>32.064</v>
      </c>
      <c r="N35" s="68">
        <v>141.92699999999999</v>
      </c>
      <c r="O35" s="79">
        <v>28.044396647304939</v>
      </c>
      <c r="P35" s="89">
        <v>1</v>
      </c>
      <c r="Q35" s="89"/>
    </row>
    <row r="36" spans="3:17" s="70" customFormat="1" ht="35" customHeight="1">
      <c r="C36" s="65">
        <v>29</v>
      </c>
      <c r="D36" s="66">
        <v>8</v>
      </c>
      <c r="E36" s="113">
        <v>4</v>
      </c>
      <c r="F36" s="77">
        <v>8401</v>
      </c>
      <c r="G36" s="78" t="s">
        <v>19</v>
      </c>
      <c r="H36" s="72">
        <v>67.41</v>
      </c>
      <c r="I36" s="72">
        <v>5.88</v>
      </c>
      <c r="J36" s="68">
        <v>0</v>
      </c>
      <c r="K36" s="68">
        <f>L36-H36-I36</f>
        <v>10.050000000000008</v>
      </c>
      <c r="L36" s="68">
        <f t="shared" ref="L36:L43" si="8">N36-M36</f>
        <v>83.34</v>
      </c>
      <c r="M36" s="68">
        <v>26.864000000000001</v>
      </c>
      <c r="N36" s="68">
        <v>110.20400000000001</v>
      </c>
      <c r="O36" s="79">
        <v>21.776016460008272</v>
      </c>
      <c r="P36" s="89">
        <v>1</v>
      </c>
      <c r="Q36" s="89"/>
    </row>
    <row r="37" spans="3:17" s="70" customFormat="1" ht="35" customHeight="1">
      <c r="C37" s="65">
        <v>30</v>
      </c>
      <c r="D37" s="66">
        <v>8</v>
      </c>
      <c r="E37" s="114"/>
      <c r="F37" s="77">
        <v>8402</v>
      </c>
      <c r="G37" s="78" t="s">
        <v>19</v>
      </c>
      <c r="H37" s="72">
        <v>67.41</v>
      </c>
      <c r="I37" s="72">
        <v>5.9</v>
      </c>
      <c r="J37" s="68">
        <v>0</v>
      </c>
      <c r="K37" s="68">
        <f t="shared" ref="K37:K43" si="9">L37-H37-I37</f>
        <v>10.030000000000006</v>
      </c>
      <c r="L37" s="68">
        <f t="shared" si="8"/>
        <v>83.34</v>
      </c>
      <c r="M37" s="68">
        <v>27.033000000000001</v>
      </c>
      <c r="N37" s="68">
        <v>110.373</v>
      </c>
      <c r="O37" s="79">
        <v>21.809410409245519</v>
      </c>
      <c r="P37" s="89">
        <v>1</v>
      </c>
      <c r="Q37" s="89"/>
    </row>
    <row r="38" spans="3:17" s="70" customFormat="1" ht="35" customHeight="1">
      <c r="C38" s="65">
        <v>31</v>
      </c>
      <c r="D38" s="66">
        <v>8</v>
      </c>
      <c r="E38" s="114"/>
      <c r="F38" s="77">
        <v>8403</v>
      </c>
      <c r="G38" s="78" t="s">
        <v>20</v>
      </c>
      <c r="H38" s="72">
        <v>94.183999999999997</v>
      </c>
      <c r="I38" s="72">
        <v>8.94</v>
      </c>
      <c r="J38" s="68">
        <v>0</v>
      </c>
      <c r="K38" s="68">
        <f t="shared" si="9"/>
        <v>6.7390000000000025</v>
      </c>
      <c r="L38" s="68">
        <f t="shared" si="8"/>
        <v>109.863</v>
      </c>
      <c r="M38" s="68">
        <v>32.232999999999997</v>
      </c>
      <c r="N38" s="68">
        <v>142.096</v>
      </c>
      <c r="O38" s="79">
        <v>28.07779059654219</v>
      </c>
      <c r="P38" s="89">
        <v>1</v>
      </c>
      <c r="Q38" s="89"/>
    </row>
    <row r="39" spans="3:17" s="70" customFormat="1" ht="35" customHeight="1">
      <c r="C39" s="65">
        <v>32</v>
      </c>
      <c r="D39" s="66">
        <v>8</v>
      </c>
      <c r="E39" s="114"/>
      <c r="F39" s="77">
        <v>8404</v>
      </c>
      <c r="G39" s="78" t="s">
        <v>20</v>
      </c>
      <c r="H39" s="72">
        <v>94.183999999999997</v>
      </c>
      <c r="I39" s="72">
        <v>8.94</v>
      </c>
      <c r="J39" s="68">
        <v>0</v>
      </c>
      <c r="K39" s="68">
        <f t="shared" si="9"/>
        <v>6.7390000000000025</v>
      </c>
      <c r="L39" s="68">
        <f t="shared" si="8"/>
        <v>109.863</v>
      </c>
      <c r="M39" s="68">
        <v>32.232999999999997</v>
      </c>
      <c r="N39" s="68">
        <v>142.096</v>
      </c>
      <c r="O39" s="79">
        <v>28.07779059654219</v>
      </c>
      <c r="P39" s="89">
        <v>1</v>
      </c>
      <c r="Q39" s="89"/>
    </row>
    <row r="40" spans="3:17" s="70" customFormat="1" ht="35" customHeight="1">
      <c r="C40" s="65">
        <v>33</v>
      </c>
      <c r="D40" s="66">
        <v>8</v>
      </c>
      <c r="E40" s="114"/>
      <c r="F40" s="77">
        <v>8405</v>
      </c>
      <c r="G40" s="78" t="s">
        <v>19</v>
      </c>
      <c r="H40" s="72">
        <v>67.41</v>
      </c>
      <c r="I40" s="72">
        <v>5.88</v>
      </c>
      <c r="J40" s="68">
        <v>0</v>
      </c>
      <c r="K40" s="68">
        <f t="shared" si="9"/>
        <v>10.050000000000008</v>
      </c>
      <c r="L40" s="68">
        <f t="shared" si="8"/>
        <v>83.34</v>
      </c>
      <c r="M40" s="68">
        <v>27.033000000000001</v>
      </c>
      <c r="N40" s="68">
        <v>110.373</v>
      </c>
      <c r="O40" s="79">
        <v>21.809410409245519</v>
      </c>
      <c r="P40" s="89">
        <v>1</v>
      </c>
      <c r="Q40" s="89"/>
    </row>
    <row r="41" spans="3:17" s="70" customFormat="1" ht="35" customHeight="1">
      <c r="C41" s="65">
        <v>34</v>
      </c>
      <c r="D41" s="66">
        <v>8</v>
      </c>
      <c r="E41" s="114"/>
      <c r="F41" s="77">
        <v>8406</v>
      </c>
      <c r="G41" s="78" t="s">
        <v>19</v>
      </c>
      <c r="H41" s="72">
        <v>67.41</v>
      </c>
      <c r="I41" s="72">
        <v>5.9</v>
      </c>
      <c r="J41" s="68">
        <v>0</v>
      </c>
      <c r="K41" s="68">
        <f t="shared" si="9"/>
        <v>10.030000000000006</v>
      </c>
      <c r="L41" s="68">
        <f t="shared" si="8"/>
        <v>83.34</v>
      </c>
      <c r="M41" s="68">
        <v>26.864000000000001</v>
      </c>
      <c r="N41" s="68">
        <v>110.20400000000001</v>
      </c>
      <c r="O41" s="79">
        <v>21.776016460008272</v>
      </c>
      <c r="P41" s="89">
        <v>1</v>
      </c>
      <c r="Q41" s="89"/>
    </row>
    <row r="42" spans="3:17" s="70" customFormat="1" ht="35" customHeight="1">
      <c r="C42" s="65">
        <v>35</v>
      </c>
      <c r="D42" s="66">
        <v>8</v>
      </c>
      <c r="E42" s="114"/>
      <c r="F42" s="77">
        <v>8407</v>
      </c>
      <c r="G42" s="78" t="s">
        <v>20</v>
      </c>
      <c r="H42" s="72">
        <v>94.183999999999997</v>
      </c>
      <c r="I42" s="72">
        <v>8.94</v>
      </c>
      <c r="J42" s="68">
        <v>0</v>
      </c>
      <c r="K42" s="68">
        <f t="shared" si="9"/>
        <v>6.7390000000000025</v>
      </c>
      <c r="L42" s="68">
        <f t="shared" si="8"/>
        <v>109.863</v>
      </c>
      <c r="M42" s="68">
        <v>32.064</v>
      </c>
      <c r="N42" s="68">
        <v>141.92699999999999</v>
      </c>
      <c r="O42" s="79">
        <v>28.044396647304939</v>
      </c>
      <c r="P42" s="89">
        <v>1</v>
      </c>
      <c r="Q42" s="89"/>
    </row>
    <row r="43" spans="3:17" s="70" customFormat="1" ht="35" customHeight="1">
      <c r="C43" s="65">
        <v>36</v>
      </c>
      <c r="D43" s="66">
        <v>8</v>
      </c>
      <c r="E43" s="115"/>
      <c r="F43" s="77">
        <v>8408</v>
      </c>
      <c r="G43" s="78" t="s">
        <v>20</v>
      </c>
      <c r="H43" s="72">
        <v>94.183999999999997</v>
      </c>
      <c r="I43" s="72">
        <v>8.94</v>
      </c>
      <c r="J43" s="68">
        <v>0</v>
      </c>
      <c r="K43" s="68">
        <f t="shared" si="9"/>
        <v>6.7390000000000025</v>
      </c>
      <c r="L43" s="68">
        <f t="shared" si="8"/>
        <v>109.863</v>
      </c>
      <c r="M43" s="68">
        <v>32.064</v>
      </c>
      <c r="N43" s="68">
        <v>141.92699999999999</v>
      </c>
      <c r="O43" s="79">
        <v>28.044396647304939</v>
      </c>
      <c r="P43" s="89">
        <v>1</v>
      </c>
      <c r="Q43" s="89"/>
    </row>
    <row r="44" spans="3:17" s="70" customFormat="1" ht="35" customHeight="1">
      <c r="C44" s="65">
        <v>37</v>
      </c>
      <c r="D44" s="66">
        <v>8</v>
      </c>
      <c r="E44" s="113">
        <v>5</v>
      </c>
      <c r="F44" s="77">
        <v>8501</v>
      </c>
      <c r="G44" s="78" t="s">
        <v>19</v>
      </c>
      <c r="H44" s="72">
        <v>67.41</v>
      </c>
      <c r="I44" s="72">
        <v>5.88</v>
      </c>
      <c r="J44" s="68">
        <v>0</v>
      </c>
      <c r="K44" s="68">
        <f>L44-H44-I44</f>
        <v>10.050000000000008</v>
      </c>
      <c r="L44" s="68">
        <f t="shared" ref="L44:L51" si="10">N44-M44</f>
        <v>83.34</v>
      </c>
      <c r="M44" s="68">
        <v>26.864000000000001</v>
      </c>
      <c r="N44" s="68">
        <v>110.20400000000001</v>
      </c>
      <c r="O44" s="79">
        <v>21.776016460008272</v>
      </c>
      <c r="P44" s="89">
        <v>1</v>
      </c>
      <c r="Q44" s="89"/>
    </row>
    <row r="45" spans="3:17" s="70" customFormat="1" ht="35" customHeight="1">
      <c r="C45" s="65">
        <v>38</v>
      </c>
      <c r="D45" s="66">
        <v>8</v>
      </c>
      <c r="E45" s="114"/>
      <c r="F45" s="77">
        <v>8502</v>
      </c>
      <c r="G45" s="78" t="s">
        <v>19</v>
      </c>
      <c r="H45" s="72">
        <v>67.41</v>
      </c>
      <c r="I45" s="72">
        <v>5.9</v>
      </c>
      <c r="J45" s="68">
        <v>0</v>
      </c>
      <c r="K45" s="68">
        <f t="shared" ref="K45:K51" si="11">L45-H45-I45</f>
        <v>10.030000000000006</v>
      </c>
      <c r="L45" s="68">
        <f t="shared" si="10"/>
        <v>83.34</v>
      </c>
      <c r="M45" s="68">
        <v>27.033000000000001</v>
      </c>
      <c r="N45" s="68">
        <v>110.373</v>
      </c>
      <c r="O45" s="79">
        <v>21.809410409245519</v>
      </c>
      <c r="P45" s="89">
        <v>1</v>
      </c>
      <c r="Q45" s="89"/>
    </row>
    <row r="46" spans="3:17" s="70" customFormat="1" ht="35" customHeight="1">
      <c r="C46" s="65">
        <v>39</v>
      </c>
      <c r="D46" s="66">
        <v>8</v>
      </c>
      <c r="E46" s="114"/>
      <c r="F46" s="77">
        <v>8503</v>
      </c>
      <c r="G46" s="78" t="s">
        <v>20</v>
      </c>
      <c r="H46" s="72">
        <v>94.183999999999997</v>
      </c>
      <c r="I46" s="72">
        <v>8.94</v>
      </c>
      <c r="J46" s="68">
        <v>0</v>
      </c>
      <c r="K46" s="68">
        <f t="shared" si="11"/>
        <v>6.7390000000000025</v>
      </c>
      <c r="L46" s="68">
        <f t="shared" si="10"/>
        <v>109.863</v>
      </c>
      <c r="M46" s="68">
        <v>32.232999999999997</v>
      </c>
      <c r="N46" s="68">
        <v>142.096</v>
      </c>
      <c r="O46" s="79">
        <v>28.07779059654219</v>
      </c>
      <c r="P46" s="89">
        <v>1</v>
      </c>
      <c r="Q46" s="89"/>
    </row>
    <row r="47" spans="3:17" s="70" customFormat="1" ht="35" customHeight="1">
      <c r="C47" s="65">
        <v>40</v>
      </c>
      <c r="D47" s="66">
        <v>8</v>
      </c>
      <c r="E47" s="114"/>
      <c r="F47" s="77">
        <v>8504</v>
      </c>
      <c r="G47" s="78" t="s">
        <v>20</v>
      </c>
      <c r="H47" s="72">
        <v>94.183999999999997</v>
      </c>
      <c r="I47" s="72">
        <v>8.94</v>
      </c>
      <c r="J47" s="68">
        <v>0</v>
      </c>
      <c r="K47" s="68">
        <f t="shared" si="11"/>
        <v>6.7390000000000025</v>
      </c>
      <c r="L47" s="68">
        <f t="shared" si="10"/>
        <v>109.863</v>
      </c>
      <c r="M47" s="68">
        <v>32.232999999999997</v>
      </c>
      <c r="N47" s="68">
        <v>142.096</v>
      </c>
      <c r="O47" s="79">
        <v>28.07779059654219</v>
      </c>
      <c r="P47" s="89">
        <v>1</v>
      </c>
      <c r="Q47" s="89"/>
    </row>
    <row r="48" spans="3:17" s="70" customFormat="1" ht="35" customHeight="1">
      <c r="C48" s="65">
        <v>41</v>
      </c>
      <c r="D48" s="66">
        <v>8</v>
      </c>
      <c r="E48" s="114"/>
      <c r="F48" s="77">
        <v>8505</v>
      </c>
      <c r="G48" s="78" t="s">
        <v>19</v>
      </c>
      <c r="H48" s="72">
        <v>67.41</v>
      </c>
      <c r="I48" s="72">
        <v>5.88</v>
      </c>
      <c r="J48" s="68">
        <v>0</v>
      </c>
      <c r="K48" s="68">
        <f t="shared" si="11"/>
        <v>10.050000000000008</v>
      </c>
      <c r="L48" s="68">
        <f t="shared" si="10"/>
        <v>83.34</v>
      </c>
      <c r="M48" s="68">
        <v>27.033000000000001</v>
      </c>
      <c r="N48" s="68">
        <v>110.373</v>
      </c>
      <c r="O48" s="79">
        <v>21.809410409245519</v>
      </c>
      <c r="P48" s="89">
        <v>1</v>
      </c>
      <c r="Q48" s="89"/>
    </row>
    <row r="49" spans="3:17" s="70" customFormat="1" ht="35" customHeight="1">
      <c r="C49" s="65">
        <v>42</v>
      </c>
      <c r="D49" s="66">
        <v>8</v>
      </c>
      <c r="E49" s="114"/>
      <c r="F49" s="77">
        <v>8506</v>
      </c>
      <c r="G49" s="78" t="s">
        <v>19</v>
      </c>
      <c r="H49" s="72">
        <v>67.41</v>
      </c>
      <c r="I49" s="72">
        <v>5.9</v>
      </c>
      <c r="J49" s="68">
        <v>0</v>
      </c>
      <c r="K49" s="68">
        <f t="shared" si="11"/>
        <v>10.030000000000006</v>
      </c>
      <c r="L49" s="68">
        <f t="shared" si="10"/>
        <v>83.34</v>
      </c>
      <c r="M49" s="68">
        <v>26.864000000000001</v>
      </c>
      <c r="N49" s="68">
        <v>110.20400000000001</v>
      </c>
      <c r="O49" s="79">
        <v>21.776016460008272</v>
      </c>
      <c r="P49" s="89">
        <v>1</v>
      </c>
      <c r="Q49" s="89"/>
    </row>
    <row r="50" spans="3:17" s="70" customFormat="1" ht="35" customHeight="1">
      <c r="C50" s="65">
        <v>43</v>
      </c>
      <c r="D50" s="66">
        <v>8</v>
      </c>
      <c r="E50" s="114"/>
      <c r="F50" s="77">
        <v>8507</v>
      </c>
      <c r="G50" s="78" t="s">
        <v>20</v>
      </c>
      <c r="H50" s="72">
        <v>94.183999999999997</v>
      </c>
      <c r="I50" s="72">
        <v>8.94</v>
      </c>
      <c r="J50" s="68">
        <v>0</v>
      </c>
      <c r="K50" s="68">
        <f t="shared" si="11"/>
        <v>6.7390000000000025</v>
      </c>
      <c r="L50" s="68">
        <f t="shared" si="10"/>
        <v>109.863</v>
      </c>
      <c r="M50" s="68">
        <v>32.064</v>
      </c>
      <c r="N50" s="68">
        <v>141.92699999999999</v>
      </c>
      <c r="O50" s="79">
        <v>28.044396647304939</v>
      </c>
      <c r="P50" s="89">
        <v>1</v>
      </c>
      <c r="Q50" s="89"/>
    </row>
    <row r="51" spans="3:17" s="70" customFormat="1" ht="35" customHeight="1">
      <c r="C51" s="65">
        <v>44</v>
      </c>
      <c r="D51" s="66">
        <v>8</v>
      </c>
      <c r="E51" s="115"/>
      <c r="F51" s="77">
        <v>8508</v>
      </c>
      <c r="G51" s="78" t="s">
        <v>20</v>
      </c>
      <c r="H51" s="72">
        <v>94.183999999999997</v>
      </c>
      <c r="I51" s="72">
        <v>8.94</v>
      </c>
      <c r="J51" s="68">
        <v>0</v>
      </c>
      <c r="K51" s="68">
        <f t="shared" si="11"/>
        <v>6.7390000000000025</v>
      </c>
      <c r="L51" s="68">
        <f t="shared" si="10"/>
        <v>109.863</v>
      </c>
      <c r="M51" s="68">
        <v>32.064</v>
      </c>
      <c r="N51" s="68">
        <v>141.92699999999999</v>
      </c>
      <c r="O51" s="79">
        <v>28.044396647304939</v>
      </c>
      <c r="P51" s="89">
        <v>1</v>
      </c>
      <c r="Q51" s="89"/>
    </row>
    <row r="52" spans="3:17" s="70" customFormat="1" ht="35" customHeight="1">
      <c r="C52" s="65">
        <v>45</v>
      </c>
      <c r="D52" s="66">
        <v>8</v>
      </c>
      <c r="E52" s="113">
        <v>6</v>
      </c>
      <c r="F52" s="77">
        <v>8601</v>
      </c>
      <c r="G52" s="78" t="s">
        <v>22</v>
      </c>
      <c r="H52" s="72">
        <v>67.41</v>
      </c>
      <c r="I52" s="72">
        <v>5.88</v>
      </c>
      <c r="J52" s="73"/>
      <c r="K52" s="68">
        <f t="shared" ref="K52:K59" si="12">L52-H52-I52</f>
        <v>11.490000000000006</v>
      </c>
      <c r="L52" s="68">
        <f t="shared" ref="L52:L59" si="13">N52-M52</f>
        <v>84.78</v>
      </c>
      <c r="M52" s="68">
        <v>27.317</v>
      </c>
      <c r="N52" s="68">
        <v>112.09700000000001</v>
      </c>
      <c r="O52" s="79">
        <v>22.150068210931973</v>
      </c>
      <c r="P52" s="89">
        <v>1</v>
      </c>
      <c r="Q52" s="89"/>
    </row>
    <row r="53" spans="3:17" s="70" customFormat="1" ht="35" customHeight="1">
      <c r="C53" s="65">
        <v>46</v>
      </c>
      <c r="D53" s="66">
        <v>8</v>
      </c>
      <c r="E53" s="114"/>
      <c r="F53" s="77">
        <v>8602</v>
      </c>
      <c r="G53" s="78" t="s">
        <v>22</v>
      </c>
      <c r="H53" s="72">
        <v>67.41</v>
      </c>
      <c r="I53" s="72">
        <v>5.9</v>
      </c>
      <c r="J53" s="73"/>
      <c r="K53" s="68">
        <f t="shared" si="12"/>
        <v>11.470000000000004</v>
      </c>
      <c r="L53" s="68">
        <f t="shared" si="13"/>
        <v>84.78</v>
      </c>
      <c r="M53" s="68">
        <v>27.486000000000001</v>
      </c>
      <c r="N53" s="68">
        <v>112.26600000000001</v>
      </c>
      <c r="O53" s="79">
        <v>22.183462160169221</v>
      </c>
      <c r="P53" s="89">
        <v>1</v>
      </c>
      <c r="Q53" s="89"/>
    </row>
    <row r="54" spans="3:17" s="70" customFormat="1" ht="35" customHeight="1">
      <c r="C54" s="65">
        <v>47</v>
      </c>
      <c r="D54" s="66">
        <v>8</v>
      </c>
      <c r="E54" s="114"/>
      <c r="F54" s="77">
        <v>8603</v>
      </c>
      <c r="G54" s="78" t="s">
        <v>20</v>
      </c>
      <c r="H54" s="72">
        <v>94.183999999999997</v>
      </c>
      <c r="I54" s="72">
        <v>8.94</v>
      </c>
      <c r="J54" s="68"/>
      <c r="K54" s="68">
        <f t="shared" si="12"/>
        <v>6.7390000000000025</v>
      </c>
      <c r="L54" s="68">
        <f t="shared" si="13"/>
        <v>109.863</v>
      </c>
      <c r="M54" s="68">
        <v>32.232999999999997</v>
      </c>
      <c r="N54" s="68">
        <v>142.096</v>
      </c>
      <c r="O54" s="79">
        <v>28.07779059654219</v>
      </c>
      <c r="P54" s="89">
        <v>1</v>
      </c>
      <c r="Q54" s="89"/>
    </row>
    <row r="55" spans="3:17" s="70" customFormat="1" ht="35" customHeight="1">
      <c r="C55" s="65">
        <v>48</v>
      </c>
      <c r="D55" s="66">
        <v>8</v>
      </c>
      <c r="E55" s="114"/>
      <c r="F55" s="77">
        <v>8604</v>
      </c>
      <c r="G55" s="78" t="s">
        <v>20</v>
      </c>
      <c r="H55" s="72">
        <v>94.183999999999997</v>
      </c>
      <c r="I55" s="72">
        <v>8.94</v>
      </c>
      <c r="J55" s="68"/>
      <c r="K55" s="68">
        <f t="shared" si="12"/>
        <v>6.7390000000000025</v>
      </c>
      <c r="L55" s="68">
        <f t="shared" si="13"/>
        <v>109.863</v>
      </c>
      <c r="M55" s="68">
        <v>32.232999999999997</v>
      </c>
      <c r="N55" s="68">
        <v>142.096</v>
      </c>
      <c r="O55" s="79">
        <v>28.07779059654219</v>
      </c>
      <c r="P55" s="89">
        <v>1</v>
      </c>
      <c r="Q55" s="89"/>
    </row>
    <row r="56" spans="3:17" s="70" customFormat="1" ht="35" customHeight="1">
      <c r="C56" s="65">
        <v>49</v>
      </c>
      <c r="D56" s="66">
        <v>8</v>
      </c>
      <c r="E56" s="114"/>
      <c r="F56" s="77">
        <v>8605</v>
      </c>
      <c r="G56" s="78" t="s">
        <v>22</v>
      </c>
      <c r="H56" s="72">
        <v>67.41</v>
      </c>
      <c r="I56" s="72">
        <v>5.88</v>
      </c>
      <c r="J56" s="73"/>
      <c r="K56" s="68">
        <f t="shared" si="12"/>
        <v>11.490000000000006</v>
      </c>
      <c r="L56" s="68">
        <f t="shared" si="13"/>
        <v>84.78</v>
      </c>
      <c r="M56" s="68">
        <v>27.486000000000001</v>
      </c>
      <c r="N56" s="68">
        <v>112.26600000000001</v>
      </c>
      <c r="O56" s="79">
        <v>22.183462160169221</v>
      </c>
      <c r="P56" s="89">
        <v>1</v>
      </c>
      <c r="Q56" s="89"/>
    </row>
    <row r="57" spans="3:17" s="70" customFormat="1" ht="35" customHeight="1">
      <c r="C57" s="65">
        <v>50</v>
      </c>
      <c r="D57" s="66">
        <v>8</v>
      </c>
      <c r="E57" s="114"/>
      <c r="F57" s="77">
        <v>8606</v>
      </c>
      <c r="G57" s="78" t="s">
        <v>22</v>
      </c>
      <c r="H57" s="72">
        <v>67.41</v>
      </c>
      <c r="I57" s="72">
        <v>5.9</v>
      </c>
      <c r="J57" s="73"/>
      <c r="K57" s="68">
        <f t="shared" si="12"/>
        <v>11.470000000000004</v>
      </c>
      <c r="L57" s="68">
        <f t="shared" si="13"/>
        <v>84.78</v>
      </c>
      <c r="M57" s="68">
        <v>27.317</v>
      </c>
      <c r="N57" s="68">
        <v>112.09700000000001</v>
      </c>
      <c r="O57" s="79">
        <v>22.150068210931973</v>
      </c>
      <c r="P57" s="89">
        <v>1</v>
      </c>
      <c r="Q57" s="89"/>
    </row>
    <row r="58" spans="3:17" s="70" customFormat="1" ht="35" customHeight="1">
      <c r="C58" s="65">
        <v>51</v>
      </c>
      <c r="D58" s="66">
        <v>8</v>
      </c>
      <c r="E58" s="114"/>
      <c r="F58" s="77">
        <v>8607</v>
      </c>
      <c r="G58" s="78" t="s">
        <v>20</v>
      </c>
      <c r="H58" s="72">
        <v>94.183999999999997</v>
      </c>
      <c r="I58" s="72">
        <v>8.94</v>
      </c>
      <c r="J58" s="68">
        <v>0</v>
      </c>
      <c r="K58" s="68">
        <f t="shared" si="12"/>
        <v>6.7390000000000025</v>
      </c>
      <c r="L58" s="68">
        <f t="shared" si="13"/>
        <v>109.863</v>
      </c>
      <c r="M58" s="68">
        <v>32.064</v>
      </c>
      <c r="N58" s="68">
        <v>141.92699999999999</v>
      </c>
      <c r="O58" s="79">
        <v>28.044396647304939</v>
      </c>
      <c r="P58" s="89">
        <v>1</v>
      </c>
      <c r="Q58" s="89"/>
    </row>
    <row r="59" spans="3:17" s="70" customFormat="1" ht="35" customHeight="1">
      <c r="C59" s="65">
        <v>52</v>
      </c>
      <c r="D59" s="66">
        <v>8</v>
      </c>
      <c r="E59" s="115"/>
      <c r="F59" s="77">
        <v>8608</v>
      </c>
      <c r="G59" s="78" t="s">
        <v>20</v>
      </c>
      <c r="H59" s="72">
        <v>94.183999999999997</v>
      </c>
      <c r="I59" s="72">
        <v>8.94</v>
      </c>
      <c r="J59" s="68">
        <v>0</v>
      </c>
      <c r="K59" s="68">
        <f t="shared" si="12"/>
        <v>6.7390000000000025</v>
      </c>
      <c r="L59" s="68">
        <f t="shared" si="13"/>
        <v>109.863</v>
      </c>
      <c r="M59" s="68">
        <v>32.064</v>
      </c>
      <c r="N59" s="68">
        <v>141.92699999999999</v>
      </c>
      <c r="O59" s="79">
        <v>28.044396647304939</v>
      </c>
      <c r="P59" s="89">
        <v>1</v>
      </c>
      <c r="Q59" s="89"/>
    </row>
    <row r="60" spans="3:17" s="70" customFormat="1" ht="35" customHeight="1">
      <c r="C60" s="65">
        <v>53</v>
      </c>
      <c r="D60" s="66">
        <v>8</v>
      </c>
      <c r="E60" s="113">
        <v>7</v>
      </c>
      <c r="F60" s="77">
        <v>8701</v>
      </c>
      <c r="G60" s="78" t="s">
        <v>19</v>
      </c>
      <c r="H60" s="72">
        <v>67.41</v>
      </c>
      <c r="I60" s="72">
        <v>5.88</v>
      </c>
      <c r="J60" s="68">
        <v>0</v>
      </c>
      <c r="K60" s="68">
        <f>L60-H60-I60</f>
        <v>10.050000000000008</v>
      </c>
      <c r="L60" s="68">
        <f t="shared" ref="L60:L67" si="14">N60-M60</f>
        <v>83.34</v>
      </c>
      <c r="M60" s="68">
        <v>26.864000000000001</v>
      </c>
      <c r="N60" s="68">
        <v>110.20400000000001</v>
      </c>
      <c r="O60" s="79">
        <v>21.776016460008272</v>
      </c>
      <c r="P60" s="89">
        <v>1</v>
      </c>
      <c r="Q60" s="89"/>
    </row>
    <row r="61" spans="3:17" s="70" customFormat="1" ht="35" customHeight="1">
      <c r="C61" s="65">
        <v>54</v>
      </c>
      <c r="D61" s="66">
        <v>8</v>
      </c>
      <c r="E61" s="114"/>
      <c r="F61" s="77">
        <v>8702</v>
      </c>
      <c r="G61" s="78" t="s">
        <v>19</v>
      </c>
      <c r="H61" s="72">
        <v>67.41</v>
      </c>
      <c r="I61" s="72">
        <v>5.9</v>
      </c>
      <c r="J61" s="68">
        <v>0</v>
      </c>
      <c r="K61" s="68">
        <f t="shared" ref="K61:K67" si="15">L61-H61-I61</f>
        <v>10.030000000000006</v>
      </c>
      <c r="L61" s="68">
        <f t="shared" si="14"/>
        <v>83.34</v>
      </c>
      <c r="M61" s="68">
        <v>27.033000000000001</v>
      </c>
      <c r="N61" s="68">
        <v>110.373</v>
      </c>
      <c r="O61" s="79">
        <v>21.809410409245519</v>
      </c>
      <c r="P61" s="89">
        <v>1</v>
      </c>
      <c r="Q61" s="89"/>
    </row>
    <row r="62" spans="3:17" s="70" customFormat="1" ht="35" customHeight="1">
      <c r="C62" s="65">
        <v>55</v>
      </c>
      <c r="D62" s="66">
        <v>8</v>
      </c>
      <c r="E62" s="114"/>
      <c r="F62" s="77">
        <v>8703</v>
      </c>
      <c r="G62" s="78" t="s">
        <v>20</v>
      </c>
      <c r="H62" s="72">
        <v>94.183999999999997</v>
      </c>
      <c r="I62" s="72">
        <v>8.94</v>
      </c>
      <c r="J62" s="68">
        <v>0</v>
      </c>
      <c r="K62" s="68">
        <f t="shared" si="15"/>
        <v>6.7390000000000025</v>
      </c>
      <c r="L62" s="68">
        <f t="shared" si="14"/>
        <v>109.863</v>
      </c>
      <c r="M62" s="68">
        <v>32.232999999999997</v>
      </c>
      <c r="N62" s="68">
        <v>142.096</v>
      </c>
      <c r="O62" s="79">
        <v>28.07779059654219</v>
      </c>
      <c r="P62" s="89">
        <v>1</v>
      </c>
      <c r="Q62" s="89"/>
    </row>
    <row r="63" spans="3:17" s="70" customFormat="1" ht="35" customHeight="1">
      <c r="C63" s="65">
        <v>56</v>
      </c>
      <c r="D63" s="66">
        <v>8</v>
      </c>
      <c r="E63" s="114"/>
      <c r="F63" s="77">
        <v>8704</v>
      </c>
      <c r="G63" s="78" t="s">
        <v>20</v>
      </c>
      <c r="H63" s="72">
        <v>94.183999999999997</v>
      </c>
      <c r="I63" s="72">
        <v>8.94</v>
      </c>
      <c r="J63" s="68">
        <v>0</v>
      </c>
      <c r="K63" s="68">
        <f t="shared" si="15"/>
        <v>6.7390000000000025</v>
      </c>
      <c r="L63" s="68">
        <f t="shared" si="14"/>
        <v>109.863</v>
      </c>
      <c r="M63" s="68">
        <v>32.232999999999997</v>
      </c>
      <c r="N63" s="68">
        <v>142.096</v>
      </c>
      <c r="O63" s="79">
        <v>28.07779059654219</v>
      </c>
      <c r="P63" s="89">
        <v>1</v>
      </c>
      <c r="Q63" s="89"/>
    </row>
    <row r="64" spans="3:17" s="70" customFormat="1" ht="35" customHeight="1">
      <c r="C64" s="65">
        <v>57</v>
      </c>
      <c r="D64" s="66">
        <v>8</v>
      </c>
      <c r="E64" s="114"/>
      <c r="F64" s="77">
        <v>8705</v>
      </c>
      <c r="G64" s="78" t="s">
        <v>19</v>
      </c>
      <c r="H64" s="72">
        <v>67.41</v>
      </c>
      <c r="I64" s="72">
        <v>5.88</v>
      </c>
      <c r="J64" s="68">
        <v>0</v>
      </c>
      <c r="K64" s="68">
        <f t="shared" si="15"/>
        <v>10.050000000000008</v>
      </c>
      <c r="L64" s="68">
        <f t="shared" si="14"/>
        <v>83.34</v>
      </c>
      <c r="M64" s="68">
        <v>27.033000000000001</v>
      </c>
      <c r="N64" s="68">
        <v>110.373</v>
      </c>
      <c r="O64" s="79">
        <v>21.809410409245519</v>
      </c>
      <c r="P64" s="89">
        <v>1</v>
      </c>
      <c r="Q64" s="89"/>
    </row>
    <row r="65" spans="3:17" s="70" customFormat="1" ht="35" customHeight="1">
      <c r="C65" s="65">
        <v>58</v>
      </c>
      <c r="D65" s="66">
        <v>8</v>
      </c>
      <c r="E65" s="114"/>
      <c r="F65" s="77">
        <v>8706</v>
      </c>
      <c r="G65" s="78" t="s">
        <v>19</v>
      </c>
      <c r="H65" s="72">
        <v>67.41</v>
      </c>
      <c r="I65" s="72">
        <v>5.9</v>
      </c>
      <c r="J65" s="68">
        <v>0</v>
      </c>
      <c r="K65" s="68">
        <f t="shared" si="15"/>
        <v>10.030000000000006</v>
      </c>
      <c r="L65" s="68">
        <f t="shared" si="14"/>
        <v>83.34</v>
      </c>
      <c r="M65" s="68">
        <v>26.864000000000001</v>
      </c>
      <c r="N65" s="68">
        <v>110.20400000000001</v>
      </c>
      <c r="O65" s="79">
        <v>21.776016460008272</v>
      </c>
      <c r="P65" s="89">
        <v>1</v>
      </c>
      <c r="Q65" s="89"/>
    </row>
    <row r="66" spans="3:17" s="70" customFormat="1" ht="35" customHeight="1">
      <c r="C66" s="65">
        <v>59</v>
      </c>
      <c r="D66" s="66">
        <v>8</v>
      </c>
      <c r="E66" s="114"/>
      <c r="F66" s="77">
        <v>8707</v>
      </c>
      <c r="G66" s="78" t="s">
        <v>20</v>
      </c>
      <c r="H66" s="72">
        <v>94.183999999999997</v>
      </c>
      <c r="I66" s="72">
        <v>8.94</v>
      </c>
      <c r="J66" s="68">
        <v>0</v>
      </c>
      <c r="K66" s="68">
        <f t="shared" si="15"/>
        <v>6.7390000000000025</v>
      </c>
      <c r="L66" s="68">
        <f t="shared" si="14"/>
        <v>109.863</v>
      </c>
      <c r="M66" s="68">
        <v>32.064</v>
      </c>
      <c r="N66" s="68">
        <v>141.92699999999999</v>
      </c>
      <c r="O66" s="79">
        <v>28.044396647304939</v>
      </c>
      <c r="P66" s="89">
        <v>1</v>
      </c>
      <c r="Q66" s="89"/>
    </row>
    <row r="67" spans="3:17" s="70" customFormat="1" ht="35" customHeight="1">
      <c r="C67" s="65">
        <v>60</v>
      </c>
      <c r="D67" s="66">
        <v>8</v>
      </c>
      <c r="E67" s="115"/>
      <c r="F67" s="77">
        <v>8708</v>
      </c>
      <c r="G67" s="78" t="s">
        <v>20</v>
      </c>
      <c r="H67" s="72">
        <v>94.183999999999997</v>
      </c>
      <c r="I67" s="72">
        <v>8.94</v>
      </c>
      <c r="J67" s="68">
        <v>0</v>
      </c>
      <c r="K67" s="68">
        <f t="shared" si="15"/>
        <v>6.7390000000000025</v>
      </c>
      <c r="L67" s="68">
        <f t="shared" si="14"/>
        <v>109.863</v>
      </c>
      <c r="M67" s="68">
        <v>32.064</v>
      </c>
      <c r="N67" s="68">
        <v>141.92699999999999</v>
      </c>
      <c r="O67" s="79">
        <v>28.044396647304939</v>
      </c>
      <c r="P67" s="89">
        <v>1</v>
      </c>
      <c r="Q67" s="89"/>
    </row>
    <row r="68" spans="3:17" s="70" customFormat="1" ht="35" customHeight="1">
      <c r="C68" s="65">
        <v>61</v>
      </c>
      <c r="D68" s="66">
        <v>8</v>
      </c>
      <c r="E68" s="113">
        <v>8</v>
      </c>
      <c r="F68" s="77">
        <v>8801</v>
      </c>
      <c r="G68" s="78" t="s">
        <v>19</v>
      </c>
      <c r="H68" s="72">
        <v>67.41</v>
      </c>
      <c r="I68" s="72">
        <v>5.88</v>
      </c>
      <c r="J68" s="68">
        <v>0</v>
      </c>
      <c r="K68" s="68">
        <f>L68-H68-I68</f>
        <v>10.050000000000008</v>
      </c>
      <c r="L68" s="68">
        <f t="shared" ref="L68:L75" si="16">N68-M68</f>
        <v>83.34</v>
      </c>
      <c r="M68" s="68">
        <v>26.864000000000001</v>
      </c>
      <c r="N68" s="68">
        <v>110.20400000000001</v>
      </c>
      <c r="O68" s="79">
        <v>21.776016460008272</v>
      </c>
      <c r="P68" s="89">
        <v>1</v>
      </c>
      <c r="Q68" s="89"/>
    </row>
    <row r="69" spans="3:17" s="70" customFormat="1" ht="35" customHeight="1">
      <c r="C69" s="65">
        <v>62</v>
      </c>
      <c r="D69" s="66">
        <v>8</v>
      </c>
      <c r="E69" s="114"/>
      <c r="F69" s="77">
        <v>8802</v>
      </c>
      <c r="G69" s="78" t="s">
        <v>19</v>
      </c>
      <c r="H69" s="72">
        <v>67.41</v>
      </c>
      <c r="I69" s="72">
        <v>5.9</v>
      </c>
      <c r="J69" s="68">
        <v>0</v>
      </c>
      <c r="K69" s="68">
        <f t="shared" ref="K69:K75" si="17">L69-H69-I69</f>
        <v>10.030000000000006</v>
      </c>
      <c r="L69" s="68">
        <f t="shared" si="16"/>
        <v>83.34</v>
      </c>
      <c r="M69" s="68">
        <v>27.033000000000001</v>
      </c>
      <c r="N69" s="68">
        <v>110.373</v>
      </c>
      <c r="O69" s="79">
        <v>21.809410409245519</v>
      </c>
      <c r="P69" s="89">
        <v>1</v>
      </c>
      <c r="Q69" s="89"/>
    </row>
    <row r="70" spans="3:17" s="70" customFormat="1" ht="35" customHeight="1">
      <c r="C70" s="65">
        <v>63</v>
      </c>
      <c r="D70" s="66">
        <v>8</v>
      </c>
      <c r="E70" s="114"/>
      <c r="F70" s="77">
        <v>8803</v>
      </c>
      <c r="G70" s="78" t="s">
        <v>20</v>
      </c>
      <c r="H70" s="72">
        <v>94.183999999999997</v>
      </c>
      <c r="I70" s="72">
        <v>8.94</v>
      </c>
      <c r="J70" s="68">
        <v>0</v>
      </c>
      <c r="K70" s="68">
        <f t="shared" si="17"/>
        <v>6.7390000000000025</v>
      </c>
      <c r="L70" s="68">
        <f t="shared" si="16"/>
        <v>109.863</v>
      </c>
      <c r="M70" s="68">
        <v>32.232999999999997</v>
      </c>
      <c r="N70" s="68">
        <v>142.096</v>
      </c>
      <c r="O70" s="79">
        <v>28.07779059654219</v>
      </c>
      <c r="P70" s="89">
        <v>1</v>
      </c>
      <c r="Q70" s="89"/>
    </row>
    <row r="71" spans="3:17" s="70" customFormat="1" ht="35" customHeight="1">
      <c r="C71" s="65">
        <v>64</v>
      </c>
      <c r="D71" s="66">
        <v>8</v>
      </c>
      <c r="E71" s="114"/>
      <c r="F71" s="77">
        <v>8804</v>
      </c>
      <c r="G71" s="78" t="s">
        <v>20</v>
      </c>
      <c r="H71" s="72">
        <v>94.183999999999997</v>
      </c>
      <c r="I71" s="72">
        <v>8.94</v>
      </c>
      <c r="J71" s="68">
        <v>0</v>
      </c>
      <c r="K71" s="68">
        <f t="shared" si="17"/>
        <v>6.7390000000000025</v>
      </c>
      <c r="L71" s="68">
        <f t="shared" si="16"/>
        <v>109.863</v>
      </c>
      <c r="M71" s="68">
        <v>32.232999999999997</v>
      </c>
      <c r="N71" s="68">
        <v>142.096</v>
      </c>
      <c r="O71" s="79">
        <v>28.07779059654219</v>
      </c>
      <c r="P71" s="89">
        <v>1</v>
      </c>
      <c r="Q71" s="89"/>
    </row>
    <row r="72" spans="3:17" s="70" customFormat="1" ht="35" customHeight="1">
      <c r="C72" s="65">
        <v>65</v>
      </c>
      <c r="D72" s="66">
        <v>8</v>
      </c>
      <c r="E72" s="114"/>
      <c r="F72" s="77">
        <v>8805</v>
      </c>
      <c r="G72" s="78" t="s">
        <v>19</v>
      </c>
      <c r="H72" s="72">
        <v>67.41</v>
      </c>
      <c r="I72" s="72">
        <v>5.88</v>
      </c>
      <c r="J72" s="68">
        <v>0</v>
      </c>
      <c r="K72" s="68">
        <f t="shared" si="17"/>
        <v>10.050000000000008</v>
      </c>
      <c r="L72" s="68">
        <f t="shared" si="16"/>
        <v>83.34</v>
      </c>
      <c r="M72" s="68">
        <v>27.033000000000001</v>
      </c>
      <c r="N72" s="68">
        <v>110.373</v>
      </c>
      <c r="O72" s="79">
        <v>21.809410409245519</v>
      </c>
      <c r="P72" s="89">
        <v>1</v>
      </c>
      <c r="Q72" s="89"/>
    </row>
    <row r="73" spans="3:17" s="70" customFormat="1" ht="35" customHeight="1">
      <c r="C73" s="65">
        <v>66</v>
      </c>
      <c r="D73" s="66">
        <v>8</v>
      </c>
      <c r="E73" s="114"/>
      <c r="F73" s="77">
        <v>8806</v>
      </c>
      <c r="G73" s="78" t="s">
        <v>19</v>
      </c>
      <c r="H73" s="72">
        <v>67.41</v>
      </c>
      <c r="I73" s="72">
        <v>5.9</v>
      </c>
      <c r="J73" s="68">
        <v>0</v>
      </c>
      <c r="K73" s="68">
        <f t="shared" si="17"/>
        <v>10.030000000000006</v>
      </c>
      <c r="L73" s="68">
        <f t="shared" si="16"/>
        <v>83.34</v>
      </c>
      <c r="M73" s="68">
        <v>26.864000000000001</v>
      </c>
      <c r="N73" s="68">
        <v>110.20400000000001</v>
      </c>
      <c r="O73" s="79">
        <v>21.776016460008272</v>
      </c>
      <c r="P73" s="89">
        <v>1</v>
      </c>
      <c r="Q73" s="89"/>
    </row>
    <row r="74" spans="3:17" s="70" customFormat="1" ht="35" customHeight="1">
      <c r="C74" s="65">
        <v>67</v>
      </c>
      <c r="D74" s="66">
        <v>8</v>
      </c>
      <c r="E74" s="114"/>
      <c r="F74" s="77">
        <v>8807</v>
      </c>
      <c r="G74" s="78" t="s">
        <v>20</v>
      </c>
      <c r="H74" s="72">
        <v>94.183999999999997</v>
      </c>
      <c r="I74" s="72">
        <v>8.94</v>
      </c>
      <c r="J74" s="68">
        <v>0</v>
      </c>
      <c r="K74" s="68">
        <f t="shared" si="17"/>
        <v>6.7390000000000025</v>
      </c>
      <c r="L74" s="68">
        <f t="shared" si="16"/>
        <v>109.863</v>
      </c>
      <c r="M74" s="68">
        <v>32.064</v>
      </c>
      <c r="N74" s="68">
        <v>141.92699999999999</v>
      </c>
      <c r="O74" s="79">
        <v>28.044396647304939</v>
      </c>
      <c r="P74" s="89">
        <v>1</v>
      </c>
      <c r="Q74" s="89"/>
    </row>
    <row r="75" spans="3:17" s="70" customFormat="1" ht="35" customHeight="1">
      <c r="C75" s="65">
        <v>68</v>
      </c>
      <c r="D75" s="66">
        <v>8</v>
      </c>
      <c r="E75" s="115"/>
      <c r="F75" s="77">
        <v>8808</v>
      </c>
      <c r="G75" s="78" t="s">
        <v>20</v>
      </c>
      <c r="H75" s="72">
        <v>94.183999999999997</v>
      </c>
      <c r="I75" s="72">
        <v>8.94</v>
      </c>
      <c r="J75" s="68">
        <v>0</v>
      </c>
      <c r="K75" s="68">
        <f t="shared" si="17"/>
        <v>6.7390000000000025</v>
      </c>
      <c r="L75" s="68">
        <f t="shared" si="16"/>
        <v>109.863</v>
      </c>
      <c r="M75" s="68">
        <v>32.064</v>
      </c>
      <c r="N75" s="68">
        <v>141.92699999999999</v>
      </c>
      <c r="O75" s="79">
        <v>28.044396647304939</v>
      </c>
      <c r="P75" s="89">
        <v>1</v>
      </c>
      <c r="Q75" s="89"/>
    </row>
    <row r="76" spans="3:17" s="70" customFormat="1" ht="35" customHeight="1">
      <c r="C76" s="65">
        <v>69</v>
      </c>
      <c r="D76" s="66">
        <v>8</v>
      </c>
      <c r="E76" s="113">
        <v>9</v>
      </c>
      <c r="F76" s="77">
        <v>8901</v>
      </c>
      <c r="G76" s="78" t="s">
        <v>22</v>
      </c>
      <c r="H76" s="72">
        <v>67.41</v>
      </c>
      <c r="I76" s="72">
        <v>5.88</v>
      </c>
      <c r="J76" s="73"/>
      <c r="K76" s="68">
        <f t="shared" ref="K76:K83" si="18">L76-H76-I76</f>
        <v>11.490000000000006</v>
      </c>
      <c r="L76" s="68">
        <f t="shared" ref="L76:L83" si="19">N76-M76</f>
        <v>84.78</v>
      </c>
      <c r="M76" s="68">
        <v>27.317</v>
      </c>
      <c r="N76" s="68">
        <v>112.09700000000001</v>
      </c>
      <c r="O76" s="79">
        <v>22.150068210931973</v>
      </c>
      <c r="P76" s="89">
        <v>1</v>
      </c>
      <c r="Q76" s="89"/>
    </row>
    <row r="77" spans="3:17" s="70" customFormat="1" ht="35" customHeight="1">
      <c r="C77" s="65">
        <v>70</v>
      </c>
      <c r="D77" s="66">
        <v>8</v>
      </c>
      <c r="E77" s="114"/>
      <c r="F77" s="77">
        <v>8902</v>
      </c>
      <c r="G77" s="78" t="s">
        <v>22</v>
      </c>
      <c r="H77" s="72">
        <v>67.41</v>
      </c>
      <c r="I77" s="72">
        <v>5.9</v>
      </c>
      <c r="J77" s="73"/>
      <c r="K77" s="68">
        <f t="shared" si="18"/>
        <v>11.470000000000004</v>
      </c>
      <c r="L77" s="68">
        <f t="shared" si="19"/>
        <v>84.78</v>
      </c>
      <c r="M77" s="68">
        <v>27.486000000000001</v>
      </c>
      <c r="N77" s="68">
        <v>112.26600000000001</v>
      </c>
      <c r="O77" s="79">
        <v>22.183462160169221</v>
      </c>
      <c r="P77" s="89">
        <v>0</v>
      </c>
      <c r="Q77" s="89">
        <v>1</v>
      </c>
    </row>
    <row r="78" spans="3:17" s="70" customFormat="1" ht="35" customHeight="1">
      <c r="C78" s="65">
        <v>71</v>
      </c>
      <c r="D78" s="66">
        <v>8</v>
      </c>
      <c r="E78" s="114"/>
      <c r="F78" s="77">
        <v>8903</v>
      </c>
      <c r="G78" s="78" t="s">
        <v>20</v>
      </c>
      <c r="H78" s="72">
        <v>94.183999999999997</v>
      </c>
      <c r="I78" s="72">
        <v>8.94</v>
      </c>
      <c r="J78" s="68"/>
      <c r="K78" s="68">
        <f t="shared" si="18"/>
        <v>6.7390000000000025</v>
      </c>
      <c r="L78" s="68">
        <f t="shared" si="19"/>
        <v>109.863</v>
      </c>
      <c r="M78" s="68">
        <v>32.232999999999997</v>
      </c>
      <c r="N78" s="68">
        <v>142.096</v>
      </c>
      <c r="O78" s="79">
        <v>28.07779059654219</v>
      </c>
      <c r="P78" s="89">
        <v>1</v>
      </c>
      <c r="Q78" s="89"/>
    </row>
    <row r="79" spans="3:17" s="70" customFormat="1" ht="35" customHeight="1">
      <c r="C79" s="65">
        <v>72</v>
      </c>
      <c r="D79" s="66">
        <v>8</v>
      </c>
      <c r="E79" s="114"/>
      <c r="F79" s="77">
        <v>8904</v>
      </c>
      <c r="G79" s="78" t="s">
        <v>20</v>
      </c>
      <c r="H79" s="72">
        <v>94.183999999999997</v>
      </c>
      <c r="I79" s="72">
        <v>8.94</v>
      </c>
      <c r="J79" s="68"/>
      <c r="K79" s="68">
        <f t="shared" si="18"/>
        <v>6.7390000000000025</v>
      </c>
      <c r="L79" s="68">
        <f t="shared" si="19"/>
        <v>109.863</v>
      </c>
      <c r="M79" s="68">
        <v>32.232999999999997</v>
      </c>
      <c r="N79" s="68">
        <v>142.096</v>
      </c>
      <c r="O79" s="79">
        <v>28.07779059654219</v>
      </c>
      <c r="P79" s="89">
        <v>1</v>
      </c>
      <c r="Q79" s="89"/>
    </row>
    <row r="80" spans="3:17" s="70" customFormat="1" ht="35" customHeight="1">
      <c r="C80" s="65">
        <v>73</v>
      </c>
      <c r="D80" s="66">
        <v>8</v>
      </c>
      <c r="E80" s="114"/>
      <c r="F80" s="77">
        <v>8905</v>
      </c>
      <c r="G80" s="78" t="s">
        <v>22</v>
      </c>
      <c r="H80" s="72">
        <v>67.41</v>
      </c>
      <c r="I80" s="72">
        <v>5.88</v>
      </c>
      <c r="J80" s="73"/>
      <c r="K80" s="68">
        <f t="shared" si="18"/>
        <v>11.490000000000006</v>
      </c>
      <c r="L80" s="68">
        <f t="shared" si="19"/>
        <v>84.78</v>
      </c>
      <c r="M80" s="68">
        <v>27.486000000000001</v>
      </c>
      <c r="N80" s="68">
        <v>112.26600000000001</v>
      </c>
      <c r="O80" s="79">
        <v>22.183462160169221</v>
      </c>
      <c r="P80" s="89">
        <v>1</v>
      </c>
      <c r="Q80" s="89"/>
    </row>
    <row r="81" spans="3:17" s="70" customFormat="1" ht="35" customHeight="1">
      <c r="C81" s="65">
        <v>74</v>
      </c>
      <c r="D81" s="66">
        <v>8</v>
      </c>
      <c r="E81" s="114"/>
      <c r="F81" s="77">
        <v>8906</v>
      </c>
      <c r="G81" s="78" t="s">
        <v>22</v>
      </c>
      <c r="H81" s="72">
        <v>67.41</v>
      </c>
      <c r="I81" s="72">
        <v>5.9</v>
      </c>
      <c r="J81" s="73"/>
      <c r="K81" s="68">
        <f t="shared" si="18"/>
        <v>11.470000000000004</v>
      </c>
      <c r="L81" s="68">
        <f t="shared" si="19"/>
        <v>84.78</v>
      </c>
      <c r="M81" s="68">
        <v>27.317</v>
      </c>
      <c r="N81" s="68">
        <v>112.09700000000001</v>
      </c>
      <c r="O81" s="79">
        <v>22.150068210931973</v>
      </c>
      <c r="P81" s="89">
        <v>1</v>
      </c>
      <c r="Q81" s="89"/>
    </row>
    <row r="82" spans="3:17" s="70" customFormat="1" ht="35" customHeight="1">
      <c r="C82" s="65">
        <v>75</v>
      </c>
      <c r="D82" s="66">
        <v>8</v>
      </c>
      <c r="E82" s="114"/>
      <c r="F82" s="77">
        <v>8907</v>
      </c>
      <c r="G82" s="78" t="s">
        <v>20</v>
      </c>
      <c r="H82" s="72">
        <v>94.183999999999997</v>
      </c>
      <c r="I82" s="72">
        <v>8.94</v>
      </c>
      <c r="J82" s="68">
        <v>0</v>
      </c>
      <c r="K82" s="68">
        <f t="shared" si="18"/>
        <v>6.7390000000000025</v>
      </c>
      <c r="L82" s="68">
        <f t="shared" si="19"/>
        <v>109.863</v>
      </c>
      <c r="M82" s="68">
        <v>32.064</v>
      </c>
      <c r="N82" s="68">
        <v>141.92699999999999</v>
      </c>
      <c r="O82" s="79">
        <v>28.044396647304939</v>
      </c>
      <c r="P82" s="89">
        <v>1</v>
      </c>
      <c r="Q82" s="89"/>
    </row>
    <row r="83" spans="3:17" s="70" customFormat="1" ht="35" customHeight="1">
      <c r="C83" s="65">
        <v>76</v>
      </c>
      <c r="D83" s="66">
        <v>8</v>
      </c>
      <c r="E83" s="115"/>
      <c r="F83" s="77">
        <v>8908</v>
      </c>
      <c r="G83" s="78" t="s">
        <v>20</v>
      </c>
      <c r="H83" s="72">
        <v>94.183999999999997</v>
      </c>
      <c r="I83" s="72">
        <v>8.94</v>
      </c>
      <c r="J83" s="68">
        <v>0</v>
      </c>
      <c r="K83" s="68">
        <f t="shared" si="18"/>
        <v>6.7390000000000025</v>
      </c>
      <c r="L83" s="68">
        <f t="shared" si="19"/>
        <v>109.863</v>
      </c>
      <c r="M83" s="68">
        <v>32.064</v>
      </c>
      <c r="N83" s="68">
        <v>141.92699999999999</v>
      </c>
      <c r="O83" s="79">
        <v>28.044396647304939</v>
      </c>
      <c r="P83" s="89">
        <v>1</v>
      </c>
      <c r="Q83" s="89"/>
    </row>
    <row r="84" spans="3:17" s="70" customFormat="1" ht="35" customHeight="1">
      <c r="C84" s="65">
        <v>77</v>
      </c>
      <c r="D84" s="66">
        <v>8</v>
      </c>
      <c r="E84" s="113">
        <v>10</v>
      </c>
      <c r="F84" s="77">
        <v>81001</v>
      </c>
      <c r="G84" s="78" t="s">
        <v>19</v>
      </c>
      <c r="H84" s="72">
        <v>67.41</v>
      </c>
      <c r="I84" s="72">
        <v>5.88</v>
      </c>
      <c r="J84" s="68">
        <v>0</v>
      </c>
      <c r="K84" s="68">
        <f>L84-H84-I84</f>
        <v>10.050000000000008</v>
      </c>
      <c r="L84" s="68">
        <f t="shared" ref="L84:L91" si="20">N84-M84</f>
        <v>83.34</v>
      </c>
      <c r="M84" s="68">
        <v>26.864000000000001</v>
      </c>
      <c r="N84" s="68">
        <v>110.20400000000001</v>
      </c>
      <c r="O84" s="79">
        <v>21.776016460008272</v>
      </c>
      <c r="P84" s="89">
        <v>1</v>
      </c>
      <c r="Q84" s="89"/>
    </row>
    <row r="85" spans="3:17" s="70" customFormat="1" ht="35" customHeight="1">
      <c r="C85" s="65">
        <v>78</v>
      </c>
      <c r="D85" s="66">
        <v>8</v>
      </c>
      <c r="E85" s="114"/>
      <c r="F85" s="77">
        <v>81002</v>
      </c>
      <c r="G85" s="78" t="s">
        <v>19</v>
      </c>
      <c r="H85" s="72">
        <v>67.41</v>
      </c>
      <c r="I85" s="72">
        <v>5.9</v>
      </c>
      <c r="J85" s="68">
        <v>0</v>
      </c>
      <c r="K85" s="68">
        <f t="shared" ref="K85:K91" si="21">L85-H85-I85</f>
        <v>10.030000000000006</v>
      </c>
      <c r="L85" s="68">
        <f t="shared" si="20"/>
        <v>83.34</v>
      </c>
      <c r="M85" s="68">
        <v>27.033000000000001</v>
      </c>
      <c r="N85" s="68">
        <v>110.373</v>
      </c>
      <c r="O85" s="79">
        <v>21.809410409245519</v>
      </c>
      <c r="P85" s="89">
        <v>1</v>
      </c>
      <c r="Q85" s="89"/>
    </row>
    <row r="86" spans="3:17" s="70" customFormat="1" ht="35" customHeight="1">
      <c r="C86" s="65">
        <v>79</v>
      </c>
      <c r="D86" s="66">
        <v>8</v>
      </c>
      <c r="E86" s="114"/>
      <c r="F86" s="77">
        <v>81003</v>
      </c>
      <c r="G86" s="78" t="s">
        <v>20</v>
      </c>
      <c r="H86" s="72">
        <v>94.183999999999997</v>
      </c>
      <c r="I86" s="72">
        <v>8.94</v>
      </c>
      <c r="J86" s="68">
        <v>0</v>
      </c>
      <c r="K86" s="68">
        <f t="shared" si="21"/>
        <v>6.7390000000000025</v>
      </c>
      <c r="L86" s="68">
        <f t="shared" si="20"/>
        <v>109.863</v>
      </c>
      <c r="M86" s="68">
        <v>32.232999999999997</v>
      </c>
      <c r="N86" s="68">
        <v>142.096</v>
      </c>
      <c r="O86" s="79">
        <v>28.07779059654219</v>
      </c>
      <c r="P86" s="89">
        <v>1</v>
      </c>
      <c r="Q86" s="89"/>
    </row>
    <row r="87" spans="3:17" s="70" customFormat="1" ht="35" customHeight="1">
      <c r="C87" s="65">
        <v>80</v>
      </c>
      <c r="D87" s="66">
        <v>8</v>
      </c>
      <c r="E87" s="114"/>
      <c r="F87" s="77">
        <v>81004</v>
      </c>
      <c r="G87" s="78" t="s">
        <v>20</v>
      </c>
      <c r="H87" s="72">
        <v>94.183999999999997</v>
      </c>
      <c r="I87" s="72">
        <v>8.94</v>
      </c>
      <c r="J87" s="68">
        <v>0</v>
      </c>
      <c r="K87" s="68">
        <f t="shared" si="21"/>
        <v>6.7390000000000025</v>
      </c>
      <c r="L87" s="68">
        <f t="shared" si="20"/>
        <v>109.863</v>
      </c>
      <c r="M87" s="68">
        <v>32.232999999999997</v>
      </c>
      <c r="N87" s="68">
        <v>142.096</v>
      </c>
      <c r="O87" s="79">
        <v>28.07779059654219</v>
      </c>
      <c r="P87" s="89">
        <v>1</v>
      </c>
      <c r="Q87" s="89"/>
    </row>
    <row r="88" spans="3:17" s="70" customFormat="1" ht="35" customHeight="1">
      <c r="C88" s="65">
        <v>81</v>
      </c>
      <c r="D88" s="66">
        <v>8</v>
      </c>
      <c r="E88" s="114"/>
      <c r="F88" s="77">
        <v>81005</v>
      </c>
      <c r="G88" s="78" t="s">
        <v>19</v>
      </c>
      <c r="H88" s="72">
        <v>67.41</v>
      </c>
      <c r="I88" s="72">
        <v>5.88</v>
      </c>
      <c r="J88" s="68">
        <v>0</v>
      </c>
      <c r="K88" s="68">
        <f t="shared" si="21"/>
        <v>10.050000000000008</v>
      </c>
      <c r="L88" s="68">
        <f t="shared" si="20"/>
        <v>83.34</v>
      </c>
      <c r="M88" s="68">
        <v>27.033000000000001</v>
      </c>
      <c r="N88" s="68">
        <v>110.373</v>
      </c>
      <c r="O88" s="79">
        <v>21.809410409245519</v>
      </c>
      <c r="P88" s="89">
        <v>1</v>
      </c>
      <c r="Q88" s="89"/>
    </row>
    <row r="89" spans="3:17" s="70" customFormat="1" ht="35" customHeight="1">
      <c r="C89" s="65">
        <v>82</v>
      </c>
      <c r="D89" s="66">
        <v>8</v>
      </c>
      <c r="E89" s="114"/>
      <c r="F89" s="77">
        <v>81006</v>
      </c>
      <c r="G89" s="78" t="s">
        <v>19</v>
      </c>
      <c r="H89" s="72">
        <v>67.41</v>
      </c>
      <c r="I89" s="72">
        <v>5.9</v>
      </c>
      <c r="J89" s="68">
        <v>0</v>
      </c>
      <c r="K89" s="68">
        <f t="shared" si="21"/>
        <v>10.030000000000006</v>
      </c>
      <c r="L89" s="68">
        <f t="shared" si="20"/>
        <v>83.34</v>
      </c>
      <c r="M89" s="68">
        <v>26.864000000000001</v>
      </c>
      <c r="N89" s="68">
        <v>110.20400000000001</v>
      </c>
      <c r="O89" s="79">
        <v>21.776016460008272</v>
      </c>
      <c r="P89" s="89">
        <v>1</v>
      </c>
      <c r="Q89" s="89"/>
    </row>
    <row r="90" spans="3:17" s="70" customFormat="1" ht="35" customHeight="1">
      <c r="C90" s="65">
        <v>83</v>
      </c>
      <c r="D90" s="66">
        <v>8</v>
      </c>
      <c r="E90" s="114"/>
      <c r="F90" s="77">
        <v>81007</v>
      </c>
      <c r="G90" s="78" t="s">
        <v>20</v>
      </c>
      <c r="H90" s="72">
        <v>94.183999999999997</v>
      </c>
      <c r="I90" s="72">
        <v>8.94</v>
      </c>
      <c r="J90" s="68">
        <v>0</v>
      </c>
      <c r="K90" s="68">
        <f t="shared" si="21"/>
        <v>6.7390000000000025</v>
      </c>
      <c r="L90" s="68">
        <f t="shared" si="20"/>
        <v>109.863</v>
      </c>
      <c r="M90" s="68">
        <v>32.064</v>
      </c>
      <c r="N90" s="68">
        <v>141.92699999999999</v>
      </c>
      <c r="O90" s="79">
        <v>28.044396647304939</v>
      </c>
      <c r="P90" s="89">
        <v>1</v>
      </c>
      <c r="Q90" s="89"/>
    </row>
    <row r="91" spans="3:17" s="70" customFormat="1" ht="35" customHeight="1">
      <c r="C91" s="65">
        <v>84</v>
      </c>
      <c r="D91" s="66">
        <v>8</v>
      </c>
      <c r="E91" s="115"/>
      <c r="F91" s="77">
        <v>81008</v>
      </c>
      <c r="G91" s="78" t="s">
        <v>20</v>
      </c>
      <c r="H91" s="72">
        <v>94.183999999999997</v>
      </c>
      <c r="I91" s="72">
        <v>8.94</v>
      </c>
      <c r="J91" s="68">
        <v>0</v>
      </c>
      <c r="K91" s="68">
        <f t="shared" si="21"/>
        <v>6.7390000000000025</v>
      </c>
      <c r="L91" s="68">
        <f t="shared" si="20"/>
        <v>109.863</v>
      </c>
      <c r="M91" s="68">
        <v>32.064</v>
      </c>
      <c r="N91" s="68">
        <v>141.92699999999999</v>
      </c>
      <c r="O91" s="79">
        <v>28.044396647304939</v>
      </c>
      <c r="P91" s="89">
        <v>1</v>
      </c>
      <c r="Q91" s="89"/>
    </row>
    <row r="92" spans="3:17" s="70" customFormat="1" ht="35" customHeight="1">
      <c r="C92" s="65">
        <v>85</v>
      </c>
      <c r="D92" s="66">
        <v>8</v>
      </c>
      <c r="E92" s="113">
        <v>11</v>
      </c>
      <c r="F92" s="77">
        <v>81101</v>
      </c>
      <c r="G92" s="78" t="s">
        <v>19</v>
      </c>
      <c r="H92" s="72">
        <v>67.41</v>
      </c>
      <c r="I92" s="72">
        <v>5.88</v>
      </c>
      <c r="J92" s="68">
        <v>0</v>
      </c>
      <c r="K92" s="68">
        <f>L92-H92-I92</f>
        <v>10.050000000000008</v>
      </c>
      <c r="L92" s="68">
        <f t="shared" ref="L92:L99" si="22">N92-M92</f>
        <v>83.34</v>
      </c>
      <c r="M92" s="68">
        <v>26.864000000000001</v>
      </c>
      <c r="N92" s="68">
        <v>110.20400000000001</v>
      </c>
      <c r="O92" s="79">
        <v>21.776016460008272</v>
      </c>
      <c r="P92" s="89">
        <v>1</v>
      </c>
      <c r="Q92" s="89"/>
    </row>
    <row r="93" spans="3:17" s="70" customFormat="1" ht="35" customHeight="1">
      <c r="C93" s="65">
        <v>86</v>
      </c>
      <c r="D93" s="66">
        <v>8</v>
      </c>
      <c r="E93" s="114"/>
      <c r="F93" s="77">
        <v>81102</v>
      </c>
      <c r="G93" s="78" t="s">
        <v>19</v>
      </c>
      <c r="H93" s="72">
        <v>67.41</v>
      </c>
      <c r="I93" s="72">
        <v>5.9</v>
      </c>
      <c r="J93" s="68">
        <v>0</v>
      </c>
      <c r="K93" s="68">
        <f t="shared" ref="K93:K99" si="23">L93-H93-I93</f>
        <v>10.030000000000006</v>
      </c>
      <c r="L93" s="68">
        <f t="shared" si="22"/>
        <v>83.34</v>
      </c>
      <c r="M93" s="68">
        <v>27.033000000000001</v>
      </c>
      <c r="N93" s="68">
        <v>110.373</v>
      </c>
      <c r="O93" s="79">
        <v>21.809410409245519</v>
      </c>
      <c r="P93" s="89">
        <v>0</v>
      </c>
      <c r="Q93" s="89">
        <v>1</v>
      </c>
    </row>
    <row r="94" spans="3:17" s="70" customFormat="1" ht="35" customHeight="1">
      <c r="C94" s="65">
        <v>87</v>
      </c>
      <c r="D94" s="66">
        <v>8</v>
      </c>
      <c r="E94" s="114"/>
      <c r="F94" s="77">
        <v>81103</v>
      </c>
      <c r="G94" s="78" t="s">
        <v>20</v>
      </c>
      <c r="H94" s="72">
        <v>94.183999999999997</v>
      </c>
      <c r="I94" s="72">
        <v>8.94</v>
      </c>
      <c r="J94" s="68">
        <v>0</v>
      </c>
      <c r="K94" s="68">
        <f t="shared" si="23"/>
        <v>6.7390000000000025</v>
      </c>
      <c r="L94" s="68">
        <f t="shared" si="22"/>
        <v>109.863</v>
      </c>
      <c r="M94" s="68">
        <v>32.232999999999997</v>
      </c>
      <c r="N94" s="68">
        <v>142.096</v>
      </c>
      <c r="O94" s="79">
        <v>28.07779059654219</v>
      </c>
      <c r="P94" s="89">
        <v>1</v>
      </c>
      <c r="Q94" s="89"/>
    </row>
    <row r="95" spans="3:17" s="70" customFormat="1" ht="35" customHeight="1">
      <c r="C95" s="65">
        <v>88</v>
      </c>
      <c r="D95" s="66">
        <v>8</v>
      </c>
      <c r="E95" s="114"/>
      <c r="F95" s="77">
        <v>81104</v>
      </c>
      <c r="G95" s="78" t="s">
        <v>20</v>
      </c>
      <c r="H95" s="72">
        <v>94.183999999999997</v>
      </c>
      <c r="I95" s="72">
        <v>8.94</v>
      </c>
      <c r="J95" s="68">
        <v>0</v>
      </c>
      <c r="K95" s="68">
        <f t="shared" si="23"/>
        <v>6.7390000000000025</v>
      </c>
      <c r="L95" s="68">
        <f t="shared" si="22"/>
        <v>109.863</v>
      </c>
      <c r="M95" s="68">
        <v>32.232999999999997</v>
      </c>
      <c r="N95" s="68">
        <v>142.096</v>
      </c>
      <c r="O95" s="79">
        <v>28.07779059654219</v>
      </c>
      <c r="P95" s="89">
        <v>1</v>
      </c>
      <c r="Q95" s="89"/>
    </row>
    <row r="96" spans="3:17" s="70" customFormat="1" ht="35" customHeight="1">
      <c r="C96" s="65">
        <v>89</v>
      </c>
      <c r="D96" s="66">
        <v>8</v>
      </c>
      <c r="E96" s="114"/>
      <c r="F96" s="77">
        <v>81105</v>
      </c>
      <c r="G96" s="78" t="s">
        <v>19</v>
      </c>
      <c r="H96" s="72">
        <v>67.41</v>
      </c>
      <c r="I96" s="72">
        <v>5.88</v>
      </c>
      <c r="J96" s="68">
        <v>0</v>
      </c>
      <c r="K96" s="68">
        <f t="shared" si="23"/>
        <v>10.050000000000008</v>
      </c>
      <c r="L96" s="68">
        <f t="shared" si="22"/>
        <v>83.34</v>
      </c>
      <c r="M96" s="68">
        <v>27.033000000000001</v>
      </c>
      <c r="N96" s="68">
        <v>110.373</v>
      </c>
      <c r="O96" s="79">
        <v>21.809410409245519</v>
      </c>
      <c r="P96" s="89">
        <v>1</v>
      </c>
      <c r="Q96" s="89"/>
    </row>
    <row r="97" spans="3:17" s="70" customFormat="1" ht="35" customHeight="1">
      <c r="C97" s="65">
        <v>90</v>
      </c>
      <c r="D97" s="66">
        <v>8</v>
      </c>
      <c r="E97" s="114"/>
      <c r="F97" s="77">
        <v>81106</v>
      </c>
      <c r="G97" s="78" t="s">
        <v>19</v>
      </c>
      <c r="H97" s="72">
        <v>67.41</v>
      </c>
      <c r="I97" s="72">
        <v>5.9</v>
      </c>
      <c r="J97" s="68">
        <v>0</v>
      </c>
      <c r="K97" s="68">
        <f t="shared" si="23"/>
        <v>10.030000000000006</v>
      </c>
      <c r="L97" s="68">
        <f t="shared" si="22"/>
        <v>83.34</v>
      </c>
      <c r="M97" s="68">
        <v>26.864000000000001</v>
      </c>
      <c r="N97" s="68">
        <v>110.20400000000001</v>
      </c>
      <c r="O97" s="79">
        <v>21.776016460008272</v>
      </c>
      <c r="P97" s="89">
        <v>1</v>
      </c>
      <c r="Q97" s="89"/>
    </row>
    <row r="98" spans="3:17" s="70" customFormat="1" ht="35" customHeight="1">
      <c r="C98" s="65">
        <v>91</v>
      </c>
      <c r="D98" s="66">
        <v>8</v>
      </c>
      <c r="E98" s="114"/>
      <c r="F98" s="77">
        <v>81107</v>
      </c>
      <c r="G98" s="78" t="s">
        <v>20</v>
      </c>
      <c r="H98" s="72">
        <v>94.183999999999997</v>
      </c>
      <c r="I98" s="72">
        <v>8.94</v>
      </c>
      <c r="J98" s="68">
        <v>0</v>
      </c>
      <c r="K98" s="68">
        <f t="shared" si="23"/>
        <v>6.7390000000000025</v>
      </c>
      <c r="L98" s="68">
        <f t="shared" si="22"/>
        <v>109.863</v>
      </c>
      <c r="M98" s="68">
        <v>32.064</v>
      </c>
      <c r="N98" s="68">
        <v>141.92699999999999</v>
      </c>
      <c r="O98" s="79">
        <v>28.044396647304939</v>
      </c>
      <c r="P98" s="89">
        <v>1</v>
      </c>
      <c r="Q98" s="89"/>
    </row>
    <row r="99" spans="3:17" s="70" customFormat="1" ht="35" customHeight="1">
      <c r="C99" s="65">
        <v>92</v>
      </c>
      <c r="D99" s="66">
        <v>8</v>
      </c>
      <c r="E99" s="115"/>
      <c r="F99" s="77">
        <v>81108</v>
      </c>
      <c r="G99" s="78" t="s">
        <v>20</v>
      </c>
      <c r="H99" s="72">
        <v>94.183999999999997</v>
      </c>
      <c r="I99" s="72">
        <v>8.94</v>
      </c>
      <c r="J99" s="68">
        <v>0</v>
      </c>
      <c r="K99" s="68">
        <f t="shared" si="23"/>
        <v>6.7390000000000025</v>
      </c>
      <c r="L99" s="68">
        <f t="shared" si="22"/>
        <v>109.863</v>
      </c>
      <c r="M99" s="68">
        <v>32.064</v>
      </c>
      <c r="N99" s="68">
        <v>141.92699999999999</v>
      </c>
      <c r="O99" s="79">
        <v>28.044396647304939</v>
      </c>
      <c r="P99" s="89">
        <v>1</v>
      </c>
      <c r="Q99" s="89"/>
    </row>
    <row r="100" spans="3:17" s="70" customFormat="1" ht="35" customHeight="1">
      <c r="C100" s="65">
        <v>93</v>
      </c>
      <c r="D100" s="66">
        <v>8</v>
      </c>
      <c r="E100" s="113">
        <v>12</v>
      </c>
      <c r="F100" s="77">
        <v>81201</v>
      </c>
      <c r="G100" s="78" t="s">
        <v>22</v>
      </c>
      <c r="H100" s="72">
        <v>67.41</v>
      </c>
      <c r="I100" s="72">
        <v>5.88</v>
      </c>
      <c r="J100" s="73"/>
      <c r="K100" s="68">
        <f t="shared" ref="K100:K107" si="24">L100-H100-I100</f>
        <v>11.490000000000006</v>
      </c>
      <c r="L100" s="68">
        <f t="shared" ref="L100:L107" si="25">N100-M100</f>
        <v>84.78</v>
      </c>
      <c r="M100" s="68">
        <v>27.317</v>
      </c>
      <c r="N100" s="68">
        <v>112.09700000000001</v>
      </c>
      <c r="O100" s="79">
        <v>22.150068210931973</v>
      </c>
      <c r="P100" s="89">
        <v>0</v>
      </c>
      <c r="Q100" s="89">
        <v>1</v>
      </c>
    </row>
    <row r="101" spans="3:17" s="70" customFormat="1" ht="35" customHeight="1">
      <c r="C101" s="65">
        <v>94</v>
      </c>
      <c r="D101" s="66">
        <v>8</v>
      </c>
      <c r="E101" s="114"/>
      <c r="F101" s="77">
        <v>81202</v>
      </c>
      <c r="G101" s="78" t="s">
        <v>22</v>
      </c>
      <c r="H101" s="72">
        <v>67.41</v>
      </c>
      <c r="I101" s="72">
        <v>5.9</v>
      </c>
      <c r="J101" s="73"/>
      <c r="K101" s="68">
        <f t="shared" si="24"/>
        <v>11.470000000000004</v>
      </c>
      <c r="L101" s="68">
        <f t="shared" si="25"/>
        <v>84.78</v>
      </c>
      <c r="M101" s="68">
        <v>27.486000000000001</v>
      </c>
      <c r="N101" s="68">
        <v>112.26600000000001</v>
      </c>
      <c r="O101" s="79">
        <v>22.183462160169221</v>
      </c>
      <c r="P101" s="89">
        <v>1</v>
      </c>
      <c r="Q101" s="89"/>
    </row>
    <row r="102" spans="3:17" s="70" customFormat="1" ht="35" customHeight="1">
      <c r="C102" s="65">
        <v>95</v>
      </c>
      <c r="D102" s="66">
        <v>8</v>
      </c>
      <c r="E102" s="114"/>
      <c r="F102" s="77">
        <v>81203</v>
      </c>
      <c r="G102" s="78" t="s">
        <v>20</v>
      </c>
      <c r="H102" s="72">
        <v>94.183999999999997</v>
      </c>
      <c r="I102" s="72">
        <v>8.94</v>
      </c>
      <c r="J102" s="68"/>
      <c r="K102" s="68">
        <f t="shared" si="24"/>
        <v>6.7390000000000025</v>
      </c>
      <c r="L102" s="68">
        <f t="shared" si="25"/>
        <v>109.863</v>
      </c>
      <c r="M102" s="68">
        <v>32.232999999999997</v>
      </c>
      <c r="N102" s="68">
        <v>142.096</v>
      </c>
      <c r="O102" s="79">
        <v>28.07779059654219</v>
      </c>
      <c r="P102" s="89">
        <v>1</v>
      </c>
      <c r="Q102" s="89"/>
    </row>
    <row r="103" spans="3:17" s="70" customFormat="1" ht="35" customHeight="1">
      <c r="C103" s="65">
        <v>96</v>
      </c>
      <c r="D103" s="66">
        <v>8</v>
      </c>
      <c r="E103" s="114"/>
      <c r="F103" s="77">
        <v>81204</v>
      </c>
      <c r="G103" s="78" t="s">
        <v>20</v>
      </c>
      <c r="H103" s="72">
        <v>94.183999999999997</v>
      </c>
      <c r="I103" s="72">
        <v>8.94</v>
      </c>
      <c r="J103" s="68"/>
      <c r="K103" s="68">
        <f t="shared" si="24"/>
        <v>6.7390000000000025</v>
      </c>
      <c r="L103" s="68">
        <f t="shared" si="25"/>
        <v>109.863</v>
      </c>
      <c r="M103" s="68">
        <v>32.232999999999997</v>
      </c>
      <c r="N103" s="68">
        <v>142.096</v>
      </c>
      <c r="O103" s="79">
        <v>28.07779059654219</v>
      </c>
      <c r="P103" s="89">
        <v>1</v>
      </c>
      <c r="Q103" s="89"/>
    </row>
    <row r="104" spans="3:17" s="70" customFormat="1" ht="35" customHeight="1">
      <c r="C104" s="65">
        <v>97</v>
      </c>
      <c r="D104" s="66">
        <v>8</v>
      </c>
      <c r="E104" s="114"/>
      <c r="F104" s="77">
        <v>81205</v>
      </c>
      <c r="G104" s="78" t="s">
        <v>22</v>
      </c>
      <c r="H104" s="72">
        <v>67.41</v>
      </c>
      <c r="I104" s="72">
        <v>5.88</v>
      </c>
      <c r="J104" s="73"/>
      <c r="K104" s="68">
        <f t="shared" si="24"/>
        <v>11.490000000000006</v>
      </c>
      <c r="L104" s="68">
        <f t="shared" si="25"/>
        <v>84.78</v>
      </c>
      <c r="M104" s="68">
        <v>27.486000000000001</v>
      </c>
      <c r="N104" s="68">
        <v>112.26600000000001</v>
      </c>
      <c r="O104" s="79">
        <v>22.183462160169221</v>
      </c>
      <c r="P104" s="89">
        <v>1</v>
      </c>
      <c r="Q104" s="89"/>
    </row>
    <row r="105" spans="3:17" s="70" customFormat="1" ht="35" customHeight="1">
      <c r="C105" s="65">
        <v>98</v>
      </c>
      <c r="D105" s="66">
        <v>8</v>
      </c>
      <c r="E105" s="114"/>
      <c r="F105" s="77">
        <v>81206</v>
      </c>
      <c r="G105" s="78" t="s">
        <v>22</v>
      </c>
      <c r="H105" s="72">
        <v>67.41</v>
      </c>
      <c r="I105" s="72">
        <v>5.9</v>
      </c>
      <c r="J105" s="73"/>
      <c r="K105" s="68">
        <f t="shared" si="24"/>
        <v>11.470000000000004</v>
      </c>
      <c r="L105" s="68">
        <f t="shared" si="25"/>
        <v>84.78</v>
      </c>
      <c r="M105" s="68">
        <v>27.317</v>
      </c>
      <c r="N105" s="68">
        <v>112.09700000000001</v>
      </c>
      <c r="O105" s="79">
        <v>22.150068210931973</v>
      </c>
      <c r="P105" s="89">
        <v>1</v>
      </c>
      <c r="Q105" s="89"/>
    </row>
    <row r="106" spans="3:17" s="70" customFormat="1" ht="35" customHeight="1">
      <c r="C106" s="65">
        <v>99</v>
      </c>
      <c r="D106" s="66">
        <v>8</v>
      </c>
      <c r="E106" s="114"/>
      <c r="F106" s="77">
        <v>81207</v>
      </c>
      <c r="G106" s="78" t="s">
        <v>20</v>
      </c>
      <c r="H106" s="72">
        <v>94.183999999999997</v>
      </c>
      <c r="I106" s="72">
        <v>8.94</v>
      </c>
      <c r="J106" s="68">
        <v>0</v>
      </c>
      <c r="K106" s="68">
        <f t="shared" si="24"/>
        <v>6.7390000000000025</v>
      </c>
      <c r="L106" s="68">
        <f t="shared" si="25"/>
        <v>109.863</v>
      </c>
      <c r="M106" s="68">
        <v>32.064</v>
      </c>
      <c r="N106" s="68">
        <v>141.92699999999999</v>
      </c>
      <c r="O106" s="79">
        <v>28.044396647304939</v>
      </c>
      <c r="P106" s="89">
        <v>1</v>
      </c>
      <c r="Q106" s="89"/>
    </row>
    <row r="107" spans="3:17" s="70" customFormat="1" ht="35" customHeight="1">
      <c r="C107" s="65">
        <v>100</v>
      </c>
      <c r="D107" s="66">
        <v>8</v>
      </c>
      <c r="E107" s="115"/>
      <c r="F107" s="77">
        <v>81208</v>
      </c>
      <c r="G107" s="78" t="s">
        <v>20</v>
      </c>
      <c r="H107" s="72">
        <v>94.183999999999997</v>
      </c>
      <c r="I107" s="72">
        <v>8.94</v>
      </c>
      <c r="J107" s="68">
        <v>0</v>
      </c>
      <c r="K107" s="68">
        <f t="shared" si="24"/>
        <v>6.7390000000000025</v>
      </c>
      <c r="L107" s="68">
        <f t="shared" si="25"/>
        <v>109.863</v>
      </c>
      <c r="M107" s="68">
        <v>32.064</v>
      </c>
      <c r="N107" s="68">
        <v>141.92699999999999</v>
      </c>
      <c r="O107" s="79">
        <v>28.044396647304939</v>
      </c>
      <c r="P107" s="89">
        <v>1</v>
      </c>
      <c r="Q107" s="89"/>
    </row>
    <row r="108" spans="3:17" s="70" customFormat="1" ht="35" customHeight="1">
      <c r="C108" s="65">
        <v>101</v>
      </c>
      <c r="D108" s="66">
        <v>8</v>
      </c>
      <c r="E108" s="113">
        <v>13</v>
      </c>
      <c r="F108" s="77">
        <v>81301</v>
      </c>
      <c r="G108" s="78" t="s">
        <v>19</v>
      </c>
      <c r="H108" s="72">
        <v>67.41</v>
      </c>
      <c r="I108" s="72">
        <v>5.88</v>
      </c>
      <c r="J108" s="68">
        <v>0</v>
      </c>
      <c r="K108" s="68">
        <f>L108-H108-I108</f>
        <v>10.050000000000008</v>
      </c>
      <c r="L108" s="68">
        <f t="shared" ref="L108:L115" si="26">N108-M108</f>
        <v>83.34</v>
      </c>
      <c r="M108" s="68">
        <v>26.864000000000001</v>
      </c>
      <c r="N108" s="68">
        <v>110.20400000000001</v>
      </c>
      <c r="O108" s="79">
        <v>21.776016460008272</v>
      </c>
      <c r="P108" s="89">
        <v>1</v>
      </c>
      <c r="Q108" s="89"/>
    </row>
    <row r="109" spans="3:17" s="70" customFormat="1" ht="35" customHeight="1">
      <c r="C109" s="65">
        <v>102</v>
      </c>
      <c r="D109" s="66">
        <v>8</v>
      </c>
      <c r="E109" s="114"/>
      <c r="F109" s="77">
        <v>81302</v>
      </c>
      <c r="G109" s="78" t="s">
        <v>19</v>
      </c>
      <c r="H109" s="72">
        <v>67.41</v>
      </c>
      <c r="I109" s="72">
        <v>5.9</v>
      </c>
      <c r="J109" s="68">
        <v>0</v>
      </c>
      <c r="K109" s="68">
        <f t="shared" ref="K109:K115" si="27">L109-H109-I109</f>
        <v>10.030000000000006</v>
      </c>
      <c r="L109" s="68">
        <f t="shared" si="26"/>
        <v>83.34</v>
      </c>
      <c r="M109" s="68">
        <v>27.033000000000001</v>
      </c>
      <c r="N109" s="68">
        <v>110.373</v>
      </c>
      <c r="O109" s="79">
        <v>21.809410409245519</v>
      </c>
      <c r="P109" s="89">
        <v>1</v>
      </c>
      <c r="Q109" s="89"/>
    </row>
    <row r="110" spans="3:17" s="70" customFormat="1" ht="35" customHeight="1">
      <c r="C110" s="65">
        <v>103</v>
      </c>
      <c r="D110" s="66">
        <v>8</v>
      </c>
      <c r="E110" s="114"/>
      <c r="F110" s="77">
        <v>81303</v>
      </c>
      <c r="G110" s="78" t="s">
        <v>20</v>
      </c>
      <c r="H110" s="72">
        <v>94.183999999999997</v>
      </c>
      <c r="I110" s="72">
        <v>8.94</v>
      </c>
      <c r="J110" s="68">
        <v>0</v>
      </c>
      <c r="K110" s="68">
        <f t="shared" si="27"/>
        <v>6.7390000000000025</v>
      </c>
      <c r="L110" s="68">
        <f t="shared" si="26"/>
        <v>109.863</v>
      </c>
      <c r="M110" s="68">
        <v>32.232999999999997</v>
      </c>
      <c r="N110" s="68">
        <v>142.096</v>
      </c>
      <c r="O110" s="79">
        <v>28.07779059654219</v>
      </c>
      <c r="P110" s="89">
        <v>1</v>
      </c>
      <c r="Q110" s="89"/>
    </row>
    <row r="111" spans="3:17" s="70" customFormat="1" ht="35" customHeight="1">
      <c r="C111" s="65">
        <v>104</v>
      </c>
      <c r="D111" s="66">
        <v>8</v>
      </c>
      <c r="E111" s="114"/>
      <c r="F111" s="77">
        <v>81304</v>
      </c>
      <c r="G111" s="78" t="s">
        <v>20</v>
      </c>
      <c r="H111" s="72">
        <v>94.183999999999997</v>
      </c>
      <c r="I111" s="72">
        <v>8.94</v>
      </c>
      <c r="J111" s="68">
        <v>0</v>
      </c>
      <c r="K111" s="68">
        <f t="shared" si="27"/>
        <v>6.7390000000000025</v>
      </c>
      <c r="L111" s="68">
        <f t="shared" si="26"/>
        <v>109.863</v>
      </c>
      <c r="M111" s="68">
        <v>32.232999999999997</v>
      </c>
      <c r="N111" s="68">
        <v>142.096</v>
      </c>
      <c r="O111" s="79">
        <v>28.07779059654219</v>
      </c>
      <c r="P111" s="89">
        <v>1</v>
      </c>
      <c r="Q111" s="89"/>
    </row>
    <row r="112" spans="3:17" s="70" customFormat="1" ht="35" customHeight="1">
      <c r="C112" s="65">
        <v>105</v>
      </c>
      <c r="D112" s="66">
        <v>8</v>
      </c>
      <c r="E112" s="114"/>
      <c r="F112" s="77">
        <v>81305</v>
      </c>
      <c r="G112" s="78" t="s">
        <v>19</v>
      </c>
      <c r="H112" s="72">
        <v>67.41</v>
      </c>
      <c r="I112" s="72">
        <v>5.88</v>
      </c>
      <c r="J112" s="68">
        <v>0</v>
      </c>
      <c r="K112" s="68">
        <f t="shared" si="27"/>
        <v>10.050000000000008</v>
      </c>
      <c r="L112" s="68">
        <f t="shared" si="26"/>
        <v>83.34</v>
      </c>
      <c r="M112" s="68">
        <v>27.033000000000001</v>
      </c>
      <c r="N112" s="68">
        <v>110.373</v>
      </c>
      <c r="O112" s="79">
        <v>21.809410409245519</v>
      </c>
      <c r="P112" s="89">
        <v>1</v>
      </c>
      <c r="Q112" s="89"/>
    </row>
    <row r="113" spans="3:17" s="70" customFormat="1" ht="35" customHeight="1">
      <c r="C113" s="65">
        <v>106</v>
      </c>
      <c r="D113" s="66">
        <v>8</v>
      </c>
      <c r="E113" s="114"/>
      <c r="F113" s="77">
        <v>81306</v>
      </c>
      <c r="G113" s="78" t="s">
        <v>19</v>
      </c>
      <c r="H113" s="72">
        <v>67.41</v>
      </c>
      <c r="I113" s="72">
        <v>5.9</v>
      </c>
      <c r="J113" s="68">
        <v>0</v>
      </c>
      <c r="K113" s="68">
        <f t="shared" si="27"/>
        <v>10.030000000000006</v>
      </c>
      <c r="L113" s="68">
        <f t="shared" si="26"/>
        <v>83.34</v>
      </c>
      <c r="M113" s="68">
        <v>26.864000000000001</v>
      </c>
      <c r="N113" s="68">
        <v>110.20400000000001</v>
      </c>
      <c r="O113" s="79">
        <v>21.776016460008272</v>
      </c>
      <c r="P113" s="89">
        <v>1</v>
      </c>
      <c r="Q113" s="89"/>
    </row>
    <row r="114" spans="3:17" s="70" customFormat="1" ht="35" customHeight="1">
      <c r="C114" s="65">
        <v>107</v>
      </c>
      <c r="D114" s="66">
        <v>8</v>
      </c>
      <c r="E114" s="114"/>
      <c r="F114" s="77">
        <v>81307</v>
      </c>
      <c r="G114" s="78" t="s">
        <v>20</v>
      </c>
      <c r="H114" s="72">
        <v>94.183999999999997</v>
      </c>
      <c r="I114" s="72">
        <v>8.94</v>
      </c>
      <c r="J114" s="68">
        <v>0</v>
      </c>
      <c r="K114" s="68">
        <f t="shared" si="27"/>
        <v>6.7390000000000025</v>
      </c>
      <c r="L114" s="68">
        <f t="shared" si="26"/>
        <v>109.863</v>
      </c>
      <c r="M114" s="68">
        <v>32.064</v>
      </c>
      <c r="N114" s="68">
        <v>141.92699999999999</v>
      </c>
      <c r="O114" s="79">
        <v>28.044396647304939</v>
      </c>
      <c r="P114" s="89">
        <v>1</v>
      </c>
      <c r="Q114" s="89"/>
    </row>
    <row r="115" spans="3:17" s="70" customFormat="1" ht="35" customHeight="1">
      <c r="C115" s="65">
        <v>108</v>
      </c>
      <c r="D115" s="66">
        <v>8</v>
      </c>
      <c r="E115" s="115"/>
      <c r="F115" s="77">
        <v>81308</v>
      </c>
      <c r="G115" s="78" t="s">
        <v>20</v>
      </c>
      <c r="H115" s="72">
        <v>94.183999999999997</v>
      </c>
      <c r="I115" s="72">
        <v>8.94</v>
      </c>
      <c r="J115" s="68">
        <v>0</v>
      </c>
      <c r="K115" s="68">
        <f t="shared" si="27"/>
        <v>6.7390000000000025</v>
      </c>
      <c r="L115" s="68">
        <f t="shared" si="26"/>
        <v>109.863</v>
      </c>
      <c r="M115" s="68">
        <v>32.064</v>
      </c>
      <c r="N115" s="68">
        <v>141.92699999999999</v>
      </c>
      <c r="O115" s="79">
        <v>28.044396647304939</v>
      </c>
      <c r="P115" s="89">
        <v>1</v>
      </c>
      <c r="Q115" s="89"/>
    </row>
    <row r="116" spans="3:17" s="70" customFormat="1" ht="35" customHeight="1">
      <c r="C116" s="65">
        <v>109</v>
      </c>
      <c r="D116" s="66">
        <v>8</v>
      </c>
      <c r="E116" s="113">
        <v>14</v>
      </c>
      <c r="F116" s="77">
        <v>81401</v>
      </c>
      <c r="G116" s="78" t="s">
        <v>19</v>
      </c>
      <c r="H116" s="72">
        <v>67.41</v>
      </c>
      <c r="I116" s="72">
        <v>5.88</v>
      </c>
      <c r="J116" s="68">
        <v>0</v>
      </c>
      <c r="K116" s="68">
        <f>L116-H116-I116</f>
        <v>10.050000000000008</v>
      </c>
      <c r="L116" s="68">
        <f t="shared" ref="L116:L123" si="28">N116-M116</f>
        <v>83.34</v>
      </c>
      <c r="M116" s="68">
        <v>26.864000000000001</v>
      </c>
      <c r="N116" s="68">
        <v>110.20400000000001</v>
      </c>
      <c r="O116" s="79">
        <v>21.776016460008272</v>
      </c>
      <c r="P116" s="89">
        <v>1</v>
      </c>
      <c r="Q116" s="89"/>
    </row>
    <row r="117" spans="3:17" s="70" customFormat="1" ht="35" customHeight="1">
      <c r="C117" s="65">
        <v>110</v>
      </c>
      <c r="D117" s="66">
        <v>8</v>
      </c>
      <c r="E117" s="114"/>
      <c r="F117" s="77">
        <v>81402</v>
      </c>
      <c r="G117" s="78" t="s">
        <v>19</v>
      </c>
      <c r="H117" s="72">
        <v>67.41</v>
      </c>
      <c r="I117" s="72">
        <v>5.9</v>
      </c>
      <c r="J117" s="68">
        <v>0</v>
      </c>
      <c r="K117" s="68">
        <f t="shared" ref="K117:K123" si="29">L117-H117-I117</f>
        <v>10.030000000000006</v>
      </c>
      <c r="L117" s="68">
        <f t="shared" si="28"/>
        <v>83.34</v>
      </c>
      <c r="M117" s="68">
        <v>27.033000000000001</v>
      </c>
      <c r="N117" s="68">
        <v>110.373</v>
      </c>
      <c r="O117" s="79">
        <v>21.809410409245519</v>
      </c>
      <c r="P117" s="89">
        <v>1</v>
      </c>
      <c r="Q117" s="89"/>
    </row>
    <row r="118" spans="3:17" s="70" customFormat="1" ht="35" customHeight="1">
      <c r="C118" s="65">
        <v>111</v>
      </c>
      <c r="D118" s="66">
        <v>8</v>
      </c>
      <c r="E118" s="114"/>
      <c r="F118" s="77">
        <v>81403</v>
      </c>
      <c r="G118" s="78" t="s">
        <v>20</v>
      </c>
      <c r="H118" s="72">
        <v>94.183999999999997</v>
      </c>
      <c r="I118" s="72">
        <v>8.94</v>
      </c>
      <c r="J118" s="68">
        <v>0</v>
      </c>
      <c r="K118" s="68">
        <f t="shared" si="29"/>
        <v>6.7390000000000025</v>
      </c>
      <c r="L118" s="68">
        <f t="shared" si="28"/>
        <v>109.863</v>
      </c>
      <c r="M118" s="68">
        <v>32.232999999999997</v>
      </c>
      <c r="N118" s="68">
        <v>142.096</v>
      </c>
      <c r="O118" s="79">
        <v>28.07779059654219</v>
      </c>
      <c r="P118" s="89">
        <v>1</v>
      </c>
      <c r="Q118" s="89"/>
    </row>
    <row r="119" spans="3:17" s="70" customFormat="1" ht="35" customHeight="1">
      <c r="C119" s="65">
        <v>112</v>
      </c>
      <c r="D119" s="66">
        <v>8</v>
      </c>
      <c r="E119" s="114"/>
      <c r="F119" s="77">
        <v>81404</v>
      </c>
      <c r="G119" s="78" t="s">
        <v>20</v>
      </c>
      <c r="H119" s="72">
        <v>94.183999999999997</v>
      </c>
      <c r="I119" s="72">
        <v>8.94</v>
      </c>
      <c r="J119" s="68">
        <v>0</v>
      </c>
      <c r="K119" s="68">
        <f t="shared" si="29"/>
        <v>6.7390000000000025</v>
      </c>
      <c r="L119" s="68">
        <f t="shared" si="28"/>
        <v>109.863</v>
      </c>
      <c r="M119" s="68">
        <v>32.232999999999997</v>
      </c>
      <c r="N119" s="68">
        <v>142.096</v>
      </c>
      <c r="O119" s="79">
        <v>28.07779059654219</v>
      </c>
      <c r="P119" s="89">
        <v>1</v>
      </c>
      <c r="Q119" s="89"/>
    </row>
    <row r="120" spans="3:17" s="70" customFormat="1" ht="35" customHeight="1">
      <c r="C120" s="65">
        <v>113</v>
      </c>
      <c r="D120" s="66">
        <v>8</v>
      </c>
      <c r="E120" s="114"/>
      <c r="F120" s="77">
        <v>81405</v>
      </c>
      <c r="G120" s="78" t="s">
        <v>19</v>
      </c>
      <c r="H120" s="72">
        <v>67.41</v>
      </c>
      <c r="I120" s="72">
        <v>5.88</v>
      </c>
      <c r="J120" s="68">
        <v>0</v>
      </c>
      <c r="K120" s="68">
        <f t="shared" si="29"/>
        <v>10.050000000000008</v>
      </c>
      <c r="L120" s="68">
        <f t="shared" si="28"/>
        <v>83.34</v>
      </c>
      <c r="M120" s="68">
        <v>27.033000000000001</v>
      </c>
      <c r="N120" s="68">
        <v>110.373</v>
      </c>
      <c r="O120" s="79">
        <v>21.809410409245519</v>
      </c>
      <c r="P120" s="89">
        <v>1</v>
      </c>
      <c r="Q120" s="89"/>
    </row>
    <row r="121" spans="3:17" s="70" customFormat="1" ht="35" customHeight="1">
      <c r="C121" s="65">
        <v>114</v>
      </c>
      <c r="D121" s="66">
        <v>8</v>
      </c>
      <c r="E121" s="114"/>
      <c r="F121" s="77">
        <v>81406</v>
      </c>
      <c r="G121" s="78" t="s">
        <v>19</v>
      </c>
      <c r="H121" s="72">
        <v>67.41</v>
      </c>
      <c r="I121" s="72">
        <v>5.9</v>
      </c>
      <c r="J121" s="68">
        <v>0</v>
      </c>
      <c r="K121" s="68">
        <f t="shared" si="29"/>
        <v>10.030000000000006</v>
      </c>
      <c r="L121" s="68">
        <f t="shared" si="28"/>
        <v>83.34</v>
      </c>
      <c r="M121" s="68">
        <v>26.864000000000001</v>
      </c>
      <c r="N121" s="68">
        <v>110.20400000000001</v>
      </c>
      <c r="O121" s="79">
        <v>21.776016460008272</v>
      </c>
      <c r="P121" s="89">
        <v>1</v>
      </c>
      <c r="Q121" s="89"/>
    </row>
    <row r="122" spans="3:17" s="70" customFormat="1" ht="35" customHeight="1">
      <c r="C122" s="65">
        <v>115</v>
      </c>
      <c r="D122" s="66">
        <v>8</v>
      </c>
      <c r="E122" s="114"/>
      <c r="F122" s="77">
        <v>81407</v>
      </c>
      <c r="G122" s="78" t="s">
        <v>20</v>
      </c>
      <c r="H122" s="72">
        <v>94.183999999999997</v>
      </c>
      <c r="I122" s="72">
        <v>8.94</v>
      </c>
      <c r="J122" s="68">
        <v>0</v>
      </c>
      <c r="K122" s="68">
        <f t="shared" si="29"/>
        <v>6.7390000000000025</v>
      </c>
      <c r="L122" s="68">
        <f t="shared" si="28"/>
        <v>109.863</v>
      </c>
      <c r="M122" s="68">
        <v>32.064</v>
      </c>
      <c r="N122" s="68">
        <v>141.92699999999999</v>
      </c>
      <c r="O122" s="79">
        <v>28.044396647304939</v>
      </c>
      <c r="P122" s="89">
        <v>1</v>
      </c>
      <c r="Q122" s="89"/>
    </row>
    <row r="123" spans="3:17" s="70" customFormat="1" ht="35" customHeight="1">
      <c r="C123" s="65">
        <v>116</v>
      </c>
      <c r="D123" s="66">
        <v>8</v>
      </c>
      <c r="E123" s="115"/>
      <c r="F123" s="77">
        <v>81408</v>
      </c>
      <c r="G123" s="78" t="s">
        <v>20</v>
      </c>
      <c r="H123" s="72">
        <v>94.183999999999997</v>
      </c>
      <c r="I123" s="72">
        <v>8.94</v>
      </c>
      <c r="J123" s="68">
        <v>0</v>
      </c>
      <c r="K123" s="68">
        <f t="shared" si="29"/>
        <v>6.7390000000000025</v>
      </c>
      <c r="L123" s="68">
        <f t="shared" si="28"/>
        <v>109.863</v>
      </c>
      <c r="M123" s="68">
        <v>32.064</v>
      </c>
      <c r="N123" s="68">
        <v>141.92699999999999</v>
      </c>
      <c r="O123" s="79">
        <v>28.044396647304939</v>
      </c>
      <c r="P123" s="89">
        <v>1</v>
      </c>
      <c r="Q123" s="89"/>
    </row>
    <row r="124" spans="3:17" s="70" customFormat="1" ht="35" customHeight="1">
      <c r="C124" s="65">
        <v>117</v>
      </c>
      <c r="D124" s="66">
        <v>8</v>
      </c>
      <c r="E124" s="113">
        <v>15</v>
      </c>
      <c r="F124" s="77">
        <v>81501</v>
      </c>
      <c r="G124" s="78" t="s">
        <v>22</v>
      </c>
      <c r="H124" s="72">
        <v>67.41</v>
      </c>
      <c r="I124" s="72">
        <v>5.88</v>
      </c>
      <c r="J124" s="73"/>
      <c r="K124" s="68">
        <f t="shared" ref="K124:K131" si="30">L124-H124-I124</f>
        <v>11.490000000000006</v>
      </c>
      <c r="L124" s="68">
        <f t="shared" ref="L124:L131" si="31">N124-M124</f>
        <v>84.78</v>
      </c>
      <c r="M124" s="68">
        <v>27.317</v>
      </c>
      <c r="N124" s="68">
        <v>112.09700000000001</v>
      </c>
      <c r="O124" s="79">
        <v>22.150068210931973</v>
      </c>
      <c r="P124" s="89">
        <v>1</v>
      </c>
      <c r="Q124" s="89"/>
    </row>
    <row r="125" spans="3:17" s="70" customFormat="1" ht="35" customHeight="1">
      <c r="C125" s="65">
        <v>118</v>
      </c>
      <c r="D125" s="66">
        <v>8</v>
      </c>
      <c r="E125" s="114"/>
      <c r="F125" s="77">
        <v>81502</v>
      </c>
      <c r="G125" s="78" t="s">
        <v>22</v>
      </c>
      <c r="H125" s="72">
        <v>67.41</v>
      </c>
      <c r="I125" s="72">
        <v>5.9</v>
      </c>
      <c r="J125" s="73"/>
      <c r="K125" s="68">
        <f t="shared" si="30"/>
        <v>11.470000000000004</v>
      </c>
      <c r="L125" s="68">
        <f t="shared" si="31"/>
        <v>84.78</v>
      </c>
      <c r="M125" s="68">
        <v>27.486000000000001</v>
      </c>
      <c r="N125" s="68">
        <v>112.26600000000001</v>
      </c>
      <c r="O125" s="79">
        <v>22.183462160169221</v>
      </c>
      <c r="P125" s="89">
        <v>1</v>
      </c>
      <c r="Q125" s="89"/>
    </row>
    <row r="126" spans="3:17" s="70" customFormat="1" ht="35" customHeight="1">
      <c r="C126" s="65">
        <v>119</v>
      </c>
      <c r="D126" s="66">
        <v>8</v>
      </c>
      <c r="E126" s="114"/>
      <c r="F126" s="77">
        <v>81503</v>
      </c>
      <c r="G126" s="78" t="s">
        <v>20</v>
      </c>
      <c r="H126" s="72">
        <v>94.183999999999997</v>
      </c>
      <c r="I126" s="72">
        <v>8.94</v>
      </c>
      <c r="J126" s="68"/>
      <c r="K126" s="68">
        <f t="shared" si="30"/>
        <v>6.7390000000000025</v>
      </c>
      <c r="L126" s="68">
        <f t="shared" si="31"/>
        <v>109.863</v>
      </c>
      <c r="M126" s="68">
        <v>32.232999999999997</v>
      </c>
      <c r="N126" s="68">
        <v>142.096</v>
      </c>
      <c r="O126" s="79">
        <v>28.07779059654219</v>
      </c>
      <c r="P126" s="89">
        <v>1</v>
      </c>
      <c r="Q126" s="89"/>
    </row>
    <row r="127" spans="3:17" s="70" customFormat="1" ht="35" customHeight="1">
      <c r="C127" s="65">
        <v>120</v>
      </c>
      <c r="D127" s="66">
        <v>8</v>
      </c>
      <c r="E127" s="114"/>
      <c r="F127" s="77">
        <v>81504</v>
      </c>
      <c r="G127" s="78" t="s">
        <v>20</v>
      </c>
      <c r="H127" s="72">
        <v>94.183999999999997</v>
      </c>
      <c r="I127" s="72">
        <v>8.94</v>
      </c>
      <c r="J127" s="68"/>
      <c r="K127" s="68">
        <f t="shared" si="30"/>
        <v>6.7390000000000025</v>
      </c>
      <c r="L127" s="68">
        <f t="shared" si="31"/>
        <v>109.863</v>
      </c>
      <c r="M127" s="68">
        <v>32.232999999999997</v>
      </c>
      <c r="N127" s="68">
        <v>142.096</v>
      </c>
      <c r="O127" s="79">
        <v>28.07779059654219</v>
      </c>
      <c r="P127" s="89">
        <v>1</v>
      </c>
      <c r="Q127" s="89"/>
    </row>
    <row r="128" spans="3:17" s="70" customFormat="1" ht="35" customHeight="1">
      <c r="C128" s="65">
        <v>121</v>
      </c>
      <c r="D128" s="66">
        <v>8</v>
      </c>
      <c r="E128" s="114"/>
      <c r="F128" s="77">
        <v>81505</v>
      </c>
      <c r="G128" s="78" t="s">
        <v>22</v>
      </c>
      <c r="H128" s="72">
        <v>67.41</v>
      </c>
      <c r="I128" s="72">
        <v>5.88</v>
      </c>
      <c r="J128" s="73"/>
      <c r="K128" s="68">
        <f t="shared" si="30"/>
        <v>11.490000000000006</v>
      </c>
      <c r="L128" s="68">
        <f t="shared" si="31"/>
        <v>84.78</v>
      </c>
      <c r="M128" s="68">
        <v>27.486000000000001</v>
      </c>
      <c r="N128" s="68">
        <v>112.26600000000001</v>
      </c>
      <c r="O128" s="79">
        <v>22.183462160169221</v>
      </c>
      <c r="P128" s="89">
        <v>0</v>
      </c>
      <c r="Q128" s="89">
        <v>1</v>
      </c>
    </row>
    <row r="129" spans="3:17" s="70" customFormat="1" ht="35" customHeight="1">
      <c r="C129" s="65">
        <v>122</v>
      </c>
      <c r="D129" s="66">
        <v>8</v>
      </c>
      <c r="E129" s="114"/>
      <c r="F129" s="77">
        <v>81506</v>
      </c>
      <c r="G129" s="78" t="s">
        <v>22</v>
      </c>
      <c r="H129" s="72">
        <v>67.41</v>
      </c>
      <c r="I129" s="72">
        <v>5.9</v>
      </c>
      <c r="J129" s="73"/>
      <c r="K129" s="68">
        <f t="shared" si="30"/>
        <v>11.470000000000004</v>
      </c>
      <c r="L129" s="68">
        <f t="shared" si="31"/>
        <v>84.78</v>
      </c>
      <c r="M129" s="68">
        <v>27.317</v>
      </c>
      <c r="N129" s="68">
        <v>112.09700000000001</v>
      </c>
      <c r="O129" s="79">
        <v>22.150068210931973</v>
      </c>
      <c r="P129" s="89">
        <v>1</v>
      </c>
      <c r="Q129" s="89"/>
    </row>
    <row r="130" spans="3:17" s="70" customFormat="1" ht="35" customHeight="1">
      <c r="C130" s="65">
        <v>123</v>
      </c>
      <c r="D130" s="66">
        <v>8</v>
      </c>
      <c r="E130" s="114"/>
      <c r="F130" s="77">
        <v>81507</v>
      </c>
      <c r="G130" s="78" t="s">
        <v>20</v>
      </c>
      <c r="H130" s="72">
        <v>94.183999999999997</v>
      </c>
      <c r="I130" s="72">
        <v>8.94</v>
      </c>
      <c r="J130" s="68">
        <v>0</v>
      </c>
      <c r="K130" s="68">
        <f t="shared" si="30"/>
        <v>6.7390000000000025</v>
      </c>
      <c r="L130" s="68">
        <f t="shared" si="31"/>
        <v>109.863</v>
      </c>
      <c r="M130" s="68">
        <v>32.064</v>
      </c>
      <c r="N130" s="68">
        <v>141.92699999999999</v>
      </c>
      <c r="O130" s="79">
        <v>28.044396647304939</v>
      </c>
      <c r="P130" s="89">
        <v>1</v>
      </c>
      <c r="Q130" s="89"/>
    </row>
    <row r="131" spans="3:17" s="70" customFormat="1" ht="35" customHeight="1">
      <c r="C131" s="65">
        <v>124</v>
      </c>
      <c r="D131" s="66">
        <v>8</v>
      </c>
      <c r="E131" s="115"/>
      <c r="F131" s="77">
        <v>81508</v>
      </c>
      <c r="G131" s="78" t="s">
        <v>20</v>
      </c>
      <c r="H131" s="72">
        <v>94.183999999999997</v>
      </c>
      <c r="I131" s="72">
        <v>8.94</v>
      </c>
      <c r="J131" s="68">
        <v>0</v>
      </c>
      <c r="K131" s="68">
        <f t="shared" si="30"/>
        <v>6.7390000000000025</v>
      </c>
      <c r="L131" s="68">
        <f t="shared" si="31"/>
        <v>109.863</v>
      </c>
      <c r="M131" s="68">
        <v>32.064</v>
      </c>
      <c r="N131" s="68">
        <v>141.92699999999999</v>
      </c>
      <c r="O131" s="79">
        <v>28.044396647304939</v>
      </c>
      <c r="P131" s="89">
        <v>1</v>
      </c>
      <c r="Q131" s="89"/>
    </row>
    <row r="132" spans="3:17" s="70" customFormat="1" ht="35" customHeight="1">
      <c r="C132" s="65">
        <v>125</v>
      </c>
      <c r="D132" s="66">
        <v>8</v>
      </c>
      <c r="E132" s="113">
        <v>16</v>
      </c>
      <c r="F132" s="77">
        <v>81601</v>
      </c>
      <c r="G132" s="78" t="s">
        <v>19</v>
      </c>
      <c r="H132" s="72">
        <v>67.41</v>
      </c>
      <c r="I132" s="72">
        <v>5.88</v>
      </c>
      <c r="J132" s="68">
        <v>0</v>
      </c>
      <c r="K132" s="68">
        <f>L132-H132-I132</f>
        <v>10.050000000000008</v>
      </c>
      <c r="L132" s="68">
        <f t="shared" ref="L132:L139" si="32">N132-M132</f>
        <v>83.34</v>
      </c>
      <c r="M132" s="68">
        <v>26.864000000000001</v>
      </c>
      <c r="N132" s="68">
        <v>110.20400000000001</v>
      </c>
      <c r="O132" s="79">
        <v>21.776016460008272</v>
      </c>
      <c r="P132" s="89">
        <v>1</v>
      </c>
      <c r="Q132" s="89"/>
    </row>
    <row r="133" spans="3:17" s="70" customFormat="1" ht="35" customHeight="1">
      <c r="C133" s="65">
        <v>126</v>
      </c>
      <c r="D133" s="66">
        <v>8</v>
      </c>
      <c r="E133" s="114"/>
      <c r="F133" s="77">
        <v>81602</v>
      </c>
      <c r="G133" s="78" t="s">
        <v>19</v>
      </c>
      <c r="H133" s="72">
        <v>67.41</v>
      </c>
      <c r="I133" s="72">
        <v>5.9</v>
      </c>
      <c r="J133" s="68">
        <v>0</v>
      </c>
      <c r="K133" s="68">
        <f t="shared" ref="K133:K139" si="33">L133-H133-I133</f>
        <v>10.030000000000006</v>
      </c>
      <c r="L133" s="68">
        <f t="shared" si="32"/>
        <v>83.34</v>
      </c>
      <c r="M133" s="68">
        <v>27.033000000000001</v>
      </c>
      <c r="N133" s="68">
        <v>110.373</v>
      </c>
      <c r="O133" s="79">
        <v>21.809410409245519</v>
      </c>
      <c r="P133" s="89">
        <v>1</v>
      </c>
      <c r="Q133" s="89"/>
    </row>
    <row r="134" spans="3:17" s="70" customFormat="1" ht="35" customHeight="1">
      <c r="C134" s="65">
        <v>127</v>
      </c>
      <c r="D134" s="66">
        <v>8</v>
      </c>
      <c r="E134" s="114"/>
      <c r="F134" s="77">
        <v>81603</v>
      </c>
      <c r="G134" s="78" t="s">
        <v>20</v>
      </c>
      <c r="H134" s="72">
        <v>94.183999999999997</v>
      </c>
      <c r="I134" s="72">
        <v>8.94</v>
      </c>
      <c r="J134" s="68">
        <v>0</v>
      </c>
      <c r="K134" s="68">
        <f t="shared" si="33"/>
        <v>6.7390000000000025</v>
      </c>
      <c r="L134" s="68">
        <f t="shared" si="32"/>
        <v>109.863</v>
      </c>
      <c r="M134" s="68">
        <v>32.232999999999997</v>
      </c>
      <c r="N134" s="68">
        <v>142.096</v>
      </c>
      <c r="O134" s="79">
        <v>28.07779059654219</v>
      </c>
      <c r="P134" s="89">
        <v>1</v>
      </c>
      <c r="Q134" s="89"/>
    </row>
    <row r="135" spans="3:17" s="70" customFormat="1" ht="35" customHeight="1">
      <c r="C135" s="65">
        <v>128</v>
      </c>
      <c r="D135" s="66">
        <v>8</v>
      </c>
      <c r="E135" s="114"/>
      <c r="F135" s="77">
        <v>81604</v>
      </c>
      <c r="G135" s="78" t="s">
        <v>20</v>
      </c>
      <c r="H135" s="72">
        <v>94.183999999999997</v>
      </c>
      <c r="I135" s="72">
        <v>8.94</v>
      </c>
      <c r="J135" s="68">
        <v>0</v>
      </c>
      <c r="K135" s="68">
        <f t="shared" si="33"/>
        <v>6.7390000000000025</v>
      </c>
      <c r="L135" s="68">
        <f t="shared" si="32"/>
        <v>109.863</v>
      </c>
      <c r="M135" s="68">
        <v>32.232999999999997</v>
      </c>
      <c r="N135" s="68">
        <v>142.096</v>
      </c>
      <c r="O135" s="79">
        <v>28.07779059654219</v>
      </c>
      <c r="P135" s="89">
        <v>1</v>
      </c>
      <c r="Q135" s="89"/>
    </row>
    <row r="136" spans="3:17" s="70" customFormat="1" ht="35" customHeight="1">
      <c r="C136" s="65">
        <v>129</v>
      </c>
      <c r="D136" s="66">
        <v>8</v>
      </c>
      <c r="E136" s="114"/>
      <c r="F136" s="77">
        <v>81605</v>
      </c>
      <c r="G136" s="78" t="s">
        <v>19</v>
      </c>
      <c r="H136" s="72">
        <v>67.41</v>
      </c>
      <c r="I136" s="72">
        <v>5.88</v>
      </c>
      <c r="J136" s="68">
        <v>0</v>
      </c>
      <c r="K136" s="68">
        <f t="shared" si="33"/>
        <v>10.050000000000008</v>
      </c>
      <c r="L136" s="68">
        <f t="shared" si="32"/>
        <v>83.34</v>
      </c>
      <c r="M136" s="68">
        <v>27.033000000000001</v>
      </c>
      <c r="N136" s="68">
        <v>110.373</v>
      </c>
      <c r="O136" s="79">
        <v>21.809410409245519</v>
      </c>
      <c r="P136" s="89">
        <v>1</v>
      </c>
      <c r="Q136" s="89"/>
    </row>
    <row r="137" spans="3:17" s="70" customFormat="1" ht="35" customHeight="1">
      <c r="C137" s="65">
        <v>130</v>
      </c>
      <c r="D137" s="66">
        <v>8</v>
      </c>
      <c r="E137" s="114"/>
      <c r="F137" s="77">
        <v>81606</v>
      </c>
      <c r="G137" s="78" t="s">
        <v>19</v>
      </c>
      <c r="H137" s="72">
        <v>67.41</v>
      </c>
      <c r="I137" s="72">
        <v>5.9</v>
      </c>
      <c r="J137" s="68">
        <v>0</v>
      </c>
      <c r="K137" s="68">
        <f t="shared" si="33"/>
        <v>10.030000000000006</v>
      </c>
      <c r="L137" s="68">
        <f t="shared" si="32"/>
        <v>83.34</v>
      </c>
      <c r="M137" s="68">
        <v>26.864000000000001</v>
      </c>
      <c r="N137" s="68">
        <v>110.20400000000001</v>
      </c>
      <c r="O137" s="79">
        <v>21.776016460008272</v>
      </c>
      <c r="P137" s="89">
        <v>1</v>
      </c>
      <c r="Q137" s="89"/>
    </row>
    <row r="138" spans="3:17" s="70" customFormat="1" ht="35" customHeight="1">
      <c r="C138" s="65">
        <v>131</v>
      </c>
      <c r="D138" s="66">
        <v>8</v>
      </c>
      <c r="E138" s="114"/>
      <c r="F138" s="77">
        <v>81607</v>
      </c>
      <c r="G138" s="78" t="s">
        <v>20</v>
      </c>
      <c r="H138" s="72">
        <v>94.183999999999997</v>
      </c>
      <c r="I138" s="72">
        <v>8.94</v>
      </c>
      <c r="J138" s="68">
        <v>0</v>
      </c>
      <c r="K138" s="68">
        <f t="shared" si="33"/>
        <v>6.7390000000000025</v>
      </c>
      <c r="L138" s="68">
        <f t="shared" si="32"/>
        <v>109.863</v>
      </c>
      <c r="M138" s="68">
        <v>32.064</v>
      </c>
      <c r="N138" s="68">
        <v>141.92699999999999</v>
      </c>
      <c r="O138" s="79">
        <v>28.044396647304939</v>
      </c>
      <c r="P138" s="89">
        <v>1</v>
      </c>
      <c r="Q138" s="89"/>
    </row>
    <row r="139" spans="3:17" s="70" customFormat="1" ht="35" customHeight="1">
      <c r="C139" s="65">
        <v>132</v>
      </c>
      <c r="D139" s="66">
        <v>8</v>
      </c>
      <c r="E139" s="115"/>
      <c r="F139" s="77">
        <v>81608</v>
      </c>
      <c r="G139" s="78" t="s">
        <v>20</v>
      </c>
      <c r="H139" s="72">
        <v>94.183999999999997</v>
      </c>
      <c r="I139" s="72">
        <v>8.94</v>
      </c>
      <c r="J139" s="68">
        <v>0</v>
      </c>
      <c r="K139" s="68">
        <f t="shared" si="33"/>
        <v>6.7390000000000025</v>
      </c>
      <c r="L139" s="68">
        <f t="shared" si="32"/>
        <v>109.863</v>
      </c>
      <c r="M139" s="68">
        <v>32.064</v>
      </c>
      <c r="N139" s="68">
        <v>141.92699999999999</v>
      </c>
      <c r="O139" s="79">
        <v>28.044396647304939</v>
      </c>
      <c r="P139" s="89">
        <v>1</v>
      </c>
      <c r="Q139" s="89"/>
    </row>
    <row r="140" spans="3:17" s="70" customFormat="1" ht="35" customHeight="1">
      <c r="C140" s="65">
        <v>133</v>
      </c>
      <c r="D140" s="66">
        <v>8</v>
      </c>
      <c r="E140" s="113">
        <v>17</v>
      </c>
      <c r="F140" s="77">
        <v>81701</v>
      </c>
      <c r="G140" s="78" t="s">
        <v>19</v>
      </c>
      <c r="H140" s="72">
        <v>67.41</v>
      </c>
      <c r="I140" s="72">
        <v>5.88</v>
      </c>
      <c r="J140" s="68">
        <v>0</v>
      </c>
      <c r="K140" s="68">
        <f>L140-H140-I140</f>
        <v>10.050000000000008</v>
      </c>
      <c r="L140" s="68">
        <f t="shared" ref="L140:L147" si="34">N140-M140</f>
        <v>83.34</v>
      </c>
      <c r="M140" s="68">
        <v>26.864000000000001</v>
      </c>
      <c r="N140" s="68">
        <v>110.20400000000001</v>
      </c>
      <c r="O140" s="79">
        <v>21.776016460008272</v>
      </c>
      <c r="P140" s="89">
        <v>1</v>
      </c>
      <c r="Q140" s="89"/>
    </row>
    <row r="141" spans="3:17" s="70" customFormat="1" ht="35" customHeight="1">
      <c r="C141" s="65">
        <v>134</v>
      </c>
      <c r="D141" s="66">
        <v>8</v>
      </c>
      <c r="E141" s="114"/>
      <c r="F141" s="77">
        <v>81702</v>
      </c>
      <c r="G141" s="78" t="s">
        <v>19</v>
      </c>
      <c r="H141" s="72">
        <v>67.41</v>
      </c>
      <c r="I141" s="72">
        <v>5.9</v>
      </c>
      <c r="J141" s="68">
        <v>0</v>
      </c>
      <c r="K141" s="68">
        <f t="shared" ref="K141:K147" si="35">L141-H141-I141</f>
        <v>10.030000000000006</v>
      </c>
      <c r="L141" s="68">
        <f t="shared" si="34"/>
        <v>83.34</v>
      </c>
      <c r="M141" s="68">
        <v>27.033000000000001</v>
      </c>
      <c r="N141" s="68">
        <v>110.373</v>
      </c>
      <c r="O141" s="79">
        <v>21.809410409245519</v>
      </c>
      <c r="P141" s="89">
        <v>1</v>
      </c>
      <c r="Q141" s="89"/>
    </row>
    <row r="142" spans="3:17" s="70" customFormat="1" ht="35" customHeight="1">
      <c r="C142" s="65">
        <v>135</v>
      </c>
      <c r="D142" s="66">
        <v>8</v>
      </c>
      <c r="E142" s="114"/>
      <c r="F142" s="77">
        <v>81703</v>
      </c>
      <c r="G142" s="78" t="s">
        <v>20</v>
      </c>
      <c r="H142" s="72">
        <v>94.183999999999997</v>
      </c>
      <c r="I142" s="72">
        <v>8.94</v>
      </c>
      <c r="J142" s="68">
        <v>0</v>
      </c>
      <c r="K142" s="68">
        <f t="shared" si="35"/>
        <v>6.7390000000000025</v>
      </c>
      <c r="L142" s="68">
        <f t="shared" si="34"/>
        <v>109.863</v>
      </c>
      <c r="M142" s="68">
        <v>32.232999999999997</v>
      </c>
      <c r="N142" s="68">
        <v>142.096</v>
      </c>
      <c r="O142" s="79">
        <v>28.07779059654219</v>
      </c>
      <c r="P142" s="89">
        <v>1</v>
      </c>
      <c r="Q142" s="89"/>
    </row>
    <row r="143" spans="3:17" s="70" customFormat="1" ht="35" customHeight="1">
      <c r="C143" s="65">
        <v>136</v>
      </c>
      <c r="D143" s="66">
        <v>8</v>
      </c>
      <c r="E143" s="114"/>
      <c r="F143" s="77">
        <v>81704</v>
      </c>
      <c r="G143" s="78" t="s">
        <v>20</v>
      </c>
      <c r="H143" s="72">
        <v>94.183999999999997</v>
      </c>
      <c r="I143" s="72">
        <v>8.94</v>
      </c>
      <c r="J143" s="68">
        <v>0</v>
      </c>
      <c r="K143" s="68">
        <f t="shared" si="35"/>
        <v>6.7390000000000025</v>
      </c>
      <c r="L143" s="68">
        <f t="shared" si="34"/>
        <v>109.863</v>
      </c>
      <c r="M143" s="68">
        <v>32.232999999999997</v>
      </c>
      <c r="N143" s="68">
        <v>142.096</v>
      </c>
      <c r="O143" s="79">
        <v>28.07779059654219</v>
      </c>
      <c r="P143" s="89">
        <v>1</v>
      </c>
      <c r="Q143" s="89"/>
    </row>
    <row r="144" spans="3:17" s="70" customFormat="1" ht="35" customHeight="1">
      <c r="C144" s="65">
        <v>137</v>
      </c>
      <c r="D144" s="66">
        <v>8</v>
      </c>
      <c r="E144" s="114"/>
      <c r="F144" s="77">
        <v>81705</v>
      </c>
      <c r="G144" s="78" t="s">
        <v>19</v>
      </c>
      <c r="H144" s="72">
        <v>67.41</v>
      </c>
      <c r="I144" s="72">
        <v>5.88</v>
      </c>
      <c r="J144" s="68">
        <v>0</v>
      </c>
      <c r="K144" s="68">
        <f t="shared" si="35"/>
        <v>10.050000000000008</v>
      </c>
      <c r="L144" s="68">
        <f t="shared" si="34"/>
        <v>83.34</v>
      </c>
      <c r="M144" s="68">
        <v>27.033000000000001</v>
      </c>
      <c r="N144" s="68">
        <v>110.373</v>
      </c>
      <c r="O144" s="79">
        <v>21.809410409245519</v>
      </c>
      <c r="P144" s="89">
        <v>1</v>
      </c>
      <c r="Q144" s="89"/>
    </row>
    <row r="145" spans="3:17" s="70" customFormat="1" ht="35" customHeight="1">
      <c r="C145" s="65">
        <v>138</v>
      </c>
      <c r="D145" s="66">
        <v>8</v>
      </c>
      <c r="E145" s="114"/>
      <c r="F145" s="77">
        <v>81706</v>
      </c>
      <c r="G145" s="78" t="s">
        <v>19</v>
      </c>
      <c r="H145" s="72">
        <v>67.41</v>
      </c>
      <c r="I145" s="72">
        <v>5.9</v>
      </c>
      <c r="J145" s="68">
        <v>0</v>
      </c>
      <c r="K145" s="68">
        <f t="shared" si="35"/>
        <v>10.030000000000006</v>
      </c>
      <c r="L145" s="68">
        <f t="shared" si="34"/>
        <v>83.34</v>
      </c>
      <c r="M145" s="68">
        <v>26.864000000000001</v>
      </c>
      <c r="N145" s="68">
        <v>110.20400000000001</v>
      </c>
      <c r="O145" s="79">
        <v>21.776016460008272</v>
      </c>
      <c r="P145" s="89">
        <v>1</v>
      </c>
      <c r="Q145" s="89"/>
    </row>
    <row r="146" spans="3:17" s="70" customFormat="1" ht="35" customHeight="1">
      <c r="C146" s="65">
        <v>139</v>
      </c>
      <c r="D146" s="66">
        <v>8</v>
      </c>
      <c r="E146" s="114"/>
      <c r="F146" s="77">
        <v>81707</v>
      </c>
      <c r="G146" s="78" t="s">
        <v>20</v>
      </c>
      <c r="H146" s="72">
        <v>94.183999999999997</v>
      </c>
      <c r="I146" s="72">
        <v>8.94</v>
      </c>
      <c r="J146" s="68">
        <v>0</v>
      </c>
      <c r="K146" s="68">
        <f t="shared" si="35"/>
        <v>6.7390000000000025</v>
      </c>
      <c r="L146" s="68">
        <f t="shared" si="34"/>
        <v>109.863</v>
      </c>
      <c r="M146" s="68">
        <v>32.064</v>
      </c>
      <c r="N146" s="68">
        <v>141.92699999999999</v>
      </c>
      <c r="O146" s="79">
        <v>28.044396647304939</v>
      </c>
      <c r="P146" s="89">
        <v>1</v>
      </c>
      <c r="Q146" s="89"/>
    </row>
    <row r="147" spans="3:17" s="70" customFormat="1" ht="35" customHeight="1">
      <c r="C147" s="65">
        <v>140</v>
      </c>
      <c r="D147" s="66">
        <v>8</v>
      </c>
      <c r="E147" s="115"/>
      <c r="F147" s="77">
        <v>81708</v>
      </c>
      <c r="G147" s="78" t="s">
        <v>20</v>
      </c>
      <c r="H147" s="72">
        <v>94.183999999999997</v>
      </c>
      <c r="I147" s="72">
        <v>8.94</v>
      </c>
      <c r="J147" s="68">
        <v>0</v>
      </c>
      <c r="K147" s="68">
        <f t="shared" si="35"/>
        <v>6.7390000000000025</v>
      </c>
      <c r="L147" s="68">
        <f t="shared" si="34"/>
        <v>109.863</v>
      </c>
      <c r="M147" s="68">
        <v>32.064</v>
      </c>
      <c r="N147" s="68">
        <v>141.92699999999999</v>
      </c>
      <c r="O147" s="79">
        <v>28.044396647304939</v>
      </c>
      <c r="P147" s="89">
        <v>1</v>
      </c>
      <c r="Q147" s="89"/>
    </row>
    <row r="148" spans="3:17" s="70" customFormat="1" ht="35" customHeight="1">
      <c r="C148" s="65">
        <v>141</v>
      </c>
      <c r="D148" s="66">
        <v>8</v>
      </c>
      <c r="E148" s="113">
        <v>18</v>
      </c>
      <c r="F148" s="77">
        <v>81801</v>
      </c>
      <c r="G148" s="78" t="s">
        <v>22</v>
      </c>
      <c r="H148" s="72">
        <v>67.41</v>
      </c>
      <c r="I148" s="72">
        <v>5.88</v>
      </c>
      <c r="J148" s="73"/>
      <c r="K148" s="68">
        <f t="shared" ref="K148:K155" si="36">L148-H148-I148</f>
        <v>11.490000000000006</v>
      </c>
      <c r="L148" s="68">
        <f t="shared" ref="L148:L155" si="37">N148-M148</f>
        <v>84.78</v>
      </c>
      <c r="M148" s="68">
        <v>27.317</v>
      </c>
      <c r="N148" s="68">
        <v>112.09700000000001</v>
      </c>
      <c r="O148" s="79">
        <v>22.150068210931973</v>
      </c>
      <c r="P148" s="89">
        <v>0</v>
      </c>
      <c r="Q148" s="89">
        <v>1</v>
      </c>
    </row>
    <row r="149" spans="3:17" s="70" customFormat="1" ht="35" customHeight="1">
      <c r="C149" s="65">
        <v>142</v>
      </c>
      <c r="D149" s="66">
        <v>8</v>
      </c>
      <c r="E149" s="114"/>
      <c r="F149" s="77">
        <v>81802</v>
      </c>
      <c r="G149" s="78" t="s">
        <v>22</v>
      </c>
      <c r="H149" s="72">
        <v>67.41</v>
      </c>
      <c r="I149" s="72">
        <v>5.9</v>
      </c>
      <c r="J149" s="73"/>
      <c r="K149" s="68">
        <f t="shared" si="36"/>
        <v>11.470000000000004</v>
      </c>
      <c r="L149" s="68">
        <f t="shared" si="37"/>
        <v>84.78</v>
      </c>
      <c r="M149" s="68">
        <v>27.486000000000001</v>
      </c>
      <c r="N149" s="68">
        <v>112.26600000000001</v>
      </c>
      <c r="O149" s="79">
        <v>22.183462160169221</v>
      </c>
      <c r="P149" s="89">
        <v>1</v>
      </c>
      <c r="Q149" s="89"/>
    </row>
    <row r="150" spans="3:17" s="70" customFormat="1" ht="35" customHeight="1">
      <c r="C150" s="65">
        <v>143</v>
      </c>
      <c r="D150" s="66">
        <v>8</v>
      </c>
      <c r="E150" s="114"/>
      <c r="F150" s="77">
        <v>81803</v>
      </c>
      <c r="G150" s="78" t="s">
        <v>20</v>
      </c>
      <c r="H150" s="72">
        <v>94.183999999999997</v>
      </c>
      <c r="I150" s="72">
        <v>8.94</v>
      </c>
      <c r="J150" s="68"/>
      <c r="K150" s="68">
        <f t="shared" si="36"/>
        <v>6.7390000000000025</v>
      </c>
      <c r="L150" s="68">
        <f t="shared" si="37"/>
        <v>109.863</v>
      </c>
      <c r="M150" s="68">
        <v>32.232999999999997</v>
      </c>
      <c r="N150" s="68">
        <v>142.096</v>
      </c>
      <c r="O150" s="79">
        <v>28.07779059654219</v>
      </c>
      <c r="P150" s="89">
        <v>1</v>
      </c>
      <c r="Q150" s="89"/>
    </row>
    <row r="151" spans="3:17" s="70" customFormat="1" ht="35" customHeight="1">
      <c r="C151" s="65">
        <v>144</v>
      </c>
      <c r="D151" s="66">
        <v>8</v>
      </c>
      <c r="E151" s="114"/>
      <c r="F151" s="77">
        <v>81804</v>
      </c>
      <c r="G151" s="78" t="s">
        <v>20</v>
      </c>
      <c r="H151" s="72">
        <v>94.183999999999997</v>
      </c>
      <c r="I151" s="72">
        <v>8.94</v>
      </c>
      <c r="J151" s="68"/>
      <c r="K151" s="68">
        <f t="shared" si="36"/>
        <v>6.7390000000000025</v>
      </c>
      <c r="L151" s="68">
        <f t="shared" si="37"/>
        <v>109.863</v>
      </c>
      <c r="M151" s="68">
        <v>32.232999999999997</v>
      </c>
      <c r="N151" s="68">
        <v>142.096</v>
      </c>
      <c r="O151" s="79">
        <v>28.07779059654219</v>
      </c>
      <c r="P151" s="89">
        <v>1</v>
      </c>
      <c r="Q151" s="89"/>
    </row>
    <row r="152" spans="3:17" s="70" customFormat="1" ht="35" customHeight="1">
      <c r="C152" s="65">
        <v>145</v>
      </c>
      <c r="D152" s="66">
        <v>8</v>
      </c>
      <c r="E152" s="114"/>
      <c r="F152" s="77">
        <v>81805</v>
      </c>
      <c r="G152" s="78" t="s">
        <v>22</v>
      </c>
      <c r="H152" s="72">
        <v>67.41</v>
      </c>
      <c r="I152" s="72">
        <v>5.88</v>
      </c>
      <c r="J152" s="73"/>
      <c r="K152" s="68">
        <f t="shared" si="36"/>
        <v>11.490000000000006</v>
      </c>
      <c r="L152" s="68">
        <f t="shared" si="37"/>
        <v>84.78</v>
      </c>
      <c r="M152" s="68">
        <v>27.486000000000001</v>
      </c>
      <c r="N152" s="68">
        <v>112.26600000000001</v>
      </c>
      <c r="O152" s="79">
        <v>22.183462160169221</v>
      </c>
      <c r="P152" s="89">
        <v>1</v>
      </c>
      <c r="Q152" s="89"/>
    </row>
    <row r="153" spans="3:17" s="70" customFormat="1" ht="35" customHeight="1">
      <c r="C153" s="65">
        <v>146</v>
      </c>
      <c r="D153" s="66">
        <v>8</v>
      </c>
      <c r="E153" s="114"/>
      <c r="F153" s="77">
        <v>81806</v>
      </c>
      <c r="G153" s="78" t="s">
        <v>22</v>
      </c>
      <c r="H153" s="72">
        <v>67.41</v>
      </c>
      <c r="I153" s="72">
        <v>5.9</v>
      </c>
      <c r="J153" s="73"/>
      <c r="K153" s="68">
        <f t="shared" si="36"/>
        <v>11.470000000000004</v>
      </c>
      <c r="L153" s="68">
        <f t="shared" si="37"/>
        <v>84.78</v>
      </c>
      <c r="M153" s="68">
        <v>27.317</v>
      </c>
      <c r="N153" s="68">
        <v>112.09700000000001</v>
      </c>
      <c r="O153" s="79">
        <v>22.150068210931973</v>
      </c>
      <c r="P153" s="89">
        <v>1</v>
      </c>
      <c r="Q153" s="89"/>
    </row>
    <row r="154" spans="3:17" s="70" customFormat="1" ht="35" customHeight="1">
      <c r="C154" s="65">
        <v>147</v>
      </c>
      <c r="D154" s="66">
        <v>8</v>
      </c>
      <c r="E154" s="114"/>
      <c r="F154" s="77">
        <v>81807</v>
      </c>
      <c r="G154" s="78" t="s">
        <v>20</v>
      </c>
      <c r="H154" s="72">
        <v>94.183999999999997</v>
      </c>
      <c r="I154" s="72">
        <v>8.94</v>
      </c>
      <c r="J154" s="68">
        <v>0</v>
      </c>
      <c r="K154" s="68">
        <f t="shared" si="36"/>
        <v>6.7390000000000025</v>
      </c>
      <c r="L154" s="68">
        <f t="shared" si="37"/>
        <v>109.863</v>
      </c>
      <c r="M154" s="68">
        <v>32.064</v>
      </c>
      <c r="N154" s="68">
        <v>141.92699999999999</v>
      </c>
      <c r="O154" s="79">
        <v>28.044396647304939</v>
      </c>
      <c r="P154" s="89">
        <v>1</v>
      </c>
      <c r="Q154" s="89"/>
    </row>
    <row r="155" spans="3:17" s="70" customFormat="1" ht="35" customHeight="1">
      <c r="C155" s="65">
        <v>148</v>
      </c>
      <c r="D155" s="66">
        <v>8</v>
      </c>
      <c r="E155" s="115"/>
      <c r="F155" s="77">
        <v>81808</v>
      </c>
      <c r="G155" s="78" t="s">
        <v>20</v>
      </c>
      <c r="H155" s="72">
        <v>94.183999999999997</v>
      </c>
      <c r="I155" s="72">
        <v>8.94</v>
      </c>
      <c r="J155" s="68">
        <v>0</v>
      </c>
      <c r="K155" s="68">
        <f t="shared" si="36"/>
        <v>6.7390000000000025</v>
      </c>
      <c r="L155" s="68">
        <f t="shared" si="37"/>
        <v>109.863</v>
      </c>
      <c r="M155" s="68">
        <v>32.064</v>
      </c>
      <c r="N155" s="68">
        <v>141.92699999999999</v>
      </c>
      <c r="O155" s="79">
        <v>28.044396647304939</v>
      </c>
      <c r="P155" s="89">
        <v>1</v>
      </c>
      <c r="Q155" s="89"/>
    </row>
    <row r="156" spans="3:17" s="70" customFormat="1" ht="35" customHeight="1">
      <c r="C156" s="65">
        <v>149</v>
      </c>
      <c r="D156" s="66">
        <v>8</v>
      </c>
      <c r="E156" s="113">
        <v>19</v>
      </c>
      <c r="F156" s="77">
        <v>81901</v>
      </c>
      <c r="G156" s="78" t="s">
        <v>19</v>
      </c>
      <c r="H156" s="72">
        <v>67.41</v>
      </c>
      <c r="I156" s="72">
        <v>5.88</v>
      </c>
      <c r="J156" s="68">
        <v>0</v>
      </c>
      <c r="K156" s="68">
        <f>L156-H156-I156</f>
        <v>10.050000000000008</v>
      </c>
      <c r="L156" s="68">
        <f t="shared" ref="L156:L163" si="38">N156-M156</f>
        <v>83.34</v>
      </c>
      <c r="M156" s="68">
        <v>26.864000000000001</v>
      </c>
      <c r="N156" s="68">
        <v>110.20400000000001</v>
      </c>
      <c r="O156" s="79">
        <v>21.776016460008272</v>
      </c>
      <c r="P156" s="89">
        <v>1</v>
      </c>
      <c r="Q156" s="89"/>
    </row>
    <row r="157" spans="3:17" s="70" customFormat="1" ht="35" customHeight="1">
      <c r="C157" s="65">
        <v>150</v>
      </c>
      <c r="D157" s="66">
        <v>8</v>
      </c>
      <c r="E157" s="114"/>
      <c r="F157" s="77">
        <v>81902</v>
      </c>
      <c r="G157" s="78" t="s">
        <v>19</v>
      </c>
      <c r="H157" s="72">
        <v>67.41</v>
      </c>
      <c r="I157" s="72">
        <v>5.9</v>
      </c>
      <c r="J157" s="68">
        <v>0</v>
      </c>
      <c r="K157" s="68">
        <f t="shared" ref="K157:K163" si="39">L157-H157-I157</f>
        <v>10.030000000000006</v>
      </c>
      <c r="L157" s="68">
        <f t="shared" si="38"/>
        <v>83.34</v>
      </c>
      <c r="M157" s="68">
        <v>27.033000000000001</v>
      </c>
      <c r="N157" s="68">
        <v>110.373</v>
      </c>
      <c r="O157" s="79">
        <v>21.809410409245519</v>
      </c>
      <c r="P157" s="89">
        <v>1</v>
      </c>
      <c r="Q157" s="89"/>
    </row>
    <row r="158" spans="3:17" s="70" customFormat="1" ht="35" customHeight="1">
      <c r="C158" s="65">
        <v>151</v>
      </c>
      <c r="D158" s="66">
        <v>8</v>
      </c>
      <c r="E158" s="114"/>
      <c r="F158" s="77">
        <v>81903</v>
      </c>
      <c r="G158" s="78" t="s">
        <v>20</v>
      </c>
      <c r="H158" s="72">
        <v>94.183999999999997</v>
      </c>
      <c r="I158" s="72">
        <v>8.94</v>
      </c>
      <c r="J158" s="68">
        <v>0</v>
      </c>
      <c r="K158" s="68">
        <f t="shared" si="39"/>
        <v>6.7390000000000025</v>
      </c>
      <c r="L158" s="68">
        <f t="shared" si="38"/>
        <v>109.863</v>
      </c>
      <c r="M158" s="68">
        <v>32.232999999999997</v>
      </c>
      <c r="N158" s="68">
        <v>142.096</v>
      </c>
      <c r="O158" s="79">
        <v>28.07779059654219</v>
      </c>
      <c r="P158" s="89">
        <v>1</v>
      </c>
      <c r="Q158" s="89"/>
    </row>
    <row r="159" spans="3:17" s="70" customFormat="1" ht="35" customHeight="1">
      <c r="C159" s="65">
        <v>152</v>
      </c>
      <c r="D159" s="66">
        <v>8</v>
      </c>
      <c r="E159" s="114"/>
      <c r="F159" s="77">
        <v>81904</v>
      </c>
      <c r="G159" s="78" t="s">
        <v>20</v>
      </c>
      <c r="H159" s="72">
        <v>94.183999999999997</v>
      </c>
      <c r="I159" s="72">
        <v>8.94</v>
      </c>
      <c r="J159" s="68">
        <v>0</v>
      </c>
      <c r="K159" s="68">
        <f t="shared" si="39"/>
        <v>6.7390000000000025</v>
      </c>
      <c r="L159" s="68">
        <f t="shared" si="38"/>
        <v>109.863</v>
      </c>
      <c r="M159" s="68">
        <v>32.232999999999997</v>
      </c>
      <c r="N159" s="68">
        <v>142.096</v>
      </c>
      <c r="O159" s="79">
        <v>28.07779059654219</v>
      </c>
      <c r="P159" s="89">
        <v>1</v>
      </c>
      <c r="Q159" s="89"/>
    </row>
    <row r="160" spans="3:17" s="70" customFormat="1" ht="35" customHeight="1">
      <c r="C160" s="65">
        <v>153</v>
      </c>
      <c r="D160" s="66">
        <v>8</v>
      </c>
      <c r="E160" s="114"/>
      <c r="F160" s="77">
        <v>81905</v>
      </c>
      <c r="G160" s="78" t="s">
        <v>19</v>
      </c>
      <c r="H160" s="72">
        <v>67.41</v>
      </c>
      <c r="I160" s="72">
        <v>5.88</v>
      </c>
      <c r="J160" s="68">
        <v>0</v>
      </c>
      <c r="K160" s="68">
        <f t="shared" si="39"/>
        <v>10.050000000000008</v>
      </c>
      <c r="L160" s="68">
        <f t="shared" si="38"/>
        <v>83.34</v>
      </c>
      <c r="M160" s="68">
        <v>27.033000000000001</v>
      </c>
      <c r="N160" s="68">
        <v>110.373</v>
      </c>
      <c r="O160" s="79">
        <v>21.809410409245519</v>
      </c>
      <c r="P160" s="89">
        <v>1</v>
      </c>
      <c r="Q160" s="89"/>
    </row>
    <row r="161" spans="3:17" s="70" customFormat="1" ht="35" customHeight="1">
      <c r="C161" s="65">
        <v>154</v>
      </c>
      <c r="D161" s="66">
        <v>8</v>
      </c>
      <c r="E161" s="114"/>
      <c r="F161" s="77">
        <v>81906</v>
      </c>
      <c r="G161" s="78" t="s">
        <v>19</v>
      </c>
      <c r="H161" s="72">
        <v>67.41</v>
      </c>
      <c r="I161" s="72">
        <v>5.9</v>
      </c>
      <c r="J161" s="68">
        <v>0</v>
      </c>
      <c r="K161" s="68">
        <f t="shared" si="39"/>
        <v>10.030000000000006</v>
      </c>
      <c r="L161" s="68">
        <f t="shared" si="38"/>
        <v>83.34</v>
      </c>
      <c r="M161" s="68">
        <v>26.864000000000001</v>
      </c>
      <c r="N161" s="68">
        <v>110.20400000000001</v>
      </c>
      <c r="O161" s="79">
        <v>21.776016460008272</v>
      </c>
      <c r="P161" s="89">
        <v>1</v>
      </c>
      <c r="Q161" s="89"/>
    </row>
    <row r="162" spans="3:17" s="70" customFormat="1" ht="35" customHeight="1">
      <c r="C162" s="65">
        <v>155</v>
      </c>
      <c r="D162" s="66">
        <v>8</v>
      </c>
      <c r="E162" s="114"/>
      <c r="F162" s="77">
        <v>81907</v>
      </c>
      <c r="G162" s="78" t="s">
        <v>20</v>
      </c>
      <c r="H162" s="72">
        <v>94.183999999999997</v>
      </c>
      <c r="I162" s="72">
        <v>8.94</v>
      </c>
      <c r="J162" s="68">
        <v>0</v>
      </c>
      <c r="K162" s="68">
        <f t="shared" si="39"/>
        <v>6.7390000000000025</v>
      </c>
      <c r="L162" s="68">
        <f t="shared" si="38"/>
        <v>109.863</v>
      </c>
      <c r="M162" s="68">
        <v>32.064</v>
      </c>
      <c r="N162" s="68">
        <v>141.92699999999999</v>
      </c>
      <c r="O162" s="79">
        <v>28.044396647304939</v>
      </c>
      <c r="P162" s="89">
        <v>1</v>
      </c>
      <c r="Q162" s="89"/>
    </row>
    <row r="163" spans="3:17" s="70" customFormat="1" ht="35" customHeight="1">
      <c r="C163" s="65">
        <v>156</v>
      </c>
      <c r="D163" s="66">
        <v>8</v>
      </c>
      <c r="E163" s="115"/>
      <c r="F163" s="77">
        <v>81908</v>
      </c>
      <c r="G163" s="78" t="s">
        <v>20</v>
      </c>
      <c r="H163" s="72">
        <v>94.183999999999997</v>
      </c>
      <c r="I163" s="72">
        <v>8.94</v>
      </c>
      <c r="J163" s="68">
        <v>0</v>
      </c>
      <c r="K163" s="68">
        <f t="shared" si="39"/>
        <v>6.7390000000000025</v>
      </c>
      <c r="L163" s="68">
        <f t="shared" si="38"/>
        <v>109.863</v>
      </c>
      <c r="M163" s="68">
        <v>32.064</v>
      </c>
      <c r="N163" s="68">
        <v>141.92699999999999</v>
      </c>
      <c r="O163" s="79">
        <v>28.044396647304939</v>
      </c>
      <c r="P163" s="89">
        <v>1</v>
      </c>
      <c r="Q163" s="89"/>
    </row>
    <row r="164" spans="3:17" s="64" customFormat="1" ht="35" customHeight="1">
      <c r="C164" s="65">
        <v>157</v>
      </c>
      <c r="D164" s="66">
        <v>8</v>
      </c>
      <c r="E164" s="113" t="s">
        <v>16</v>
      </c>
      <c r="F164" s="77">
        <v>9001</v>
      </c>
      <c r="G164" s="78" t="s">
        <v>17</v>
      </c>
      <c r="H164" s="72">
        <v>67.41</v>
      </c>
      <c r="I164" s="72">
        <v>5.88</v>
      </c>
      <c r="J164" s="68">
        <v>0</v>
      </c>
      <c r="K164" s="68">
        <v>7.8900000000000103</v>
      </c>
      <c r="L164" s="68">
        <v>81.180000000000007</v>
      </c>
      <c r="M164" s="68">
        <v>26.186</v>
      </c>
      <c r="N164" s="68">
        <v>107.36600000000001</v>
      </c>
      <c r="O164" s="79">
        <v>21.215235229621868</v>
      </c>
      <c r="P164" s="89">
        <v>1</v>
      </c>
      <c r="Q164" s="89"/>
    </row>
    <row r="165" spans="3:17" s="70" customFormat="1" ht="35" customHeight="1">
      <c r="C165" s="65">
        <v>158</v>
      </c>
      <c r="D165" s="66">
        <v>8</v>
      </c>
      <c r="E165" s="114"/>
      <c r="F165" s="77">
        <v>9002</v>
      </c>
      <c r="G165" s="78" t="s">
        <v>17</v>
      </c>
      <c r="H165" s="72">
        <v>67.41</v>
      </c>
      <c r="I165" s="72">
        <v>5.88</v>
      </c>
      <c r="J165" s="68">
        <v>0</v>
      </c>
      <c r="K165" s="68">
        <v>7.8900000000000103</v>
      </c>
      <c r="L165" s="68">
        <v>81.180000000000007</v>
      </c>
      <c r="M165" s="68">
        <v>26.355</v>
      </c>
      <c r="N165" s="68">
        <v>107.53500000000001</v>
      </c>
      <c r="O165" s="79">
        <v>21.248629178859112</v>
      </c>
      <c r="P165" s="89">
        <v>1</v>
      </c>
      <c r="Q165" s="89"/>
    </row>
    <row r="166" spans="3:17" s="70" customFormat="1" ht="35" customHeight="1">
      <c r="C166" s="65">
        <v>159</v>
      </c>
      <c r="D166" s="66">
        <v>8</v>
      </c>
      <c r="E166" s="114"/>
      <c r="F166" s="77">
        <v>9003</v>
      </c>
      <c r="G166" s="78" t="s">
        <v>17</v>
      </c>
      <c r="H166" s="72">
        <v>67.41</v>
      </c>
      <c r="I166" s="72">
        <v>5.88</v>
      </c>
      <c r="J166" s="68">
        <v>0</v>
      </c>
      <c r="K166" s="68">
        <v>7.8900000000000103</v>
      </c>
      <c r="L166" s="68">
        <v>81.180000000000007</v>
      </c>
      <c r="M166" s="68">
        <v>26.355</v>
      </c>
      <c r="N166" s="68">
        <v>107.53500000000001</v>
      </c>
      <c r="O166" s="79">
        <v>21.248629178859112</v>
      </c>
      <c r="P166" s="89">
        <v>1</v>
      </c>
      <c r="Q166" s="89"/>
    </row>
    <row r="167" spans="3:17" s="70" customFormat="1" ht="35" customHeight="1">
      <c r="C167" s="65">
        <v>160</v>
      </c>
      <c r="D167" s="66">
        <v>8</v>
      </c>
      <c r="E167" s="114"/>
      <c r="F167" s="77">
        <v>9004</v>
      </c>
      <c r="G167" s="78" t="s">
        <v>17</v>
      </c>
      <c r="H167" s="72">
        <v>67.41</v>
      </c>
      <c r="I167" s="72">
        <v>5.88</v>
      </c>
      <c r="J167" s="68">
        <v>0</v>
      </c>
      <c r="K167" s="68">
        <v>7.8900000000000103</v>
      </c>
      <c r="L167" s="68">
        <v>81.180000000000007</v>
      </c>
      <c r="M167" s="68">
        <v>26.186</v>
      </c>
      <c r="N167" s="68">
        <v>107.36600000000001</v>
      </c>
      <c r="O167" s="79">
        <v>21.215235229621868</v>
      </c>
      <c r="P167" s="89">
        <v>1</v>
      </c>
      <c r="Q167" s="89"/>
    </row>
    <row r="168" spans="3:17" s="70" customFormat="1" ht="35" customHeight="1">
      <c r="C168" s="65">
        <v>161</v>
      </c>
      <c r="D168" s="66">
        <v>8</v>
      </c>
      <c r="E168" s="114"/>
      <c r="F168" s="77">
        <v>9005</v>
      </c>
      <c r="G168" s="78" t="s">
        <v>18</v>
      </c>
      <c r="H168" s="72">
        <v>94.183999999999997</v>
      </c>
      <c r="I168" s="72">
        <v>8.94</v>
      </c>
      <c r="J168" s="68">
        <v>0</v>
      </c>
      <c r="K168" s="68">
        <v>4.0829999999999824</v>
      </c>
      <c r="L168" s="68">
        <v>107.20699999999998</v>
      </c>
      <c r="M168" s="68">
        <v>31.349</v>
      </c>
      <c r="N168" s="68">
        <v>138.55599999999998</v>
      </c>
      <c r="O168" s="79">
        <v>27.378296038554915</v>
      </c>
      <c r="P168" s="89">
        <v>1</v>
      </c>
      <c r="Q168" s="89"/>
    </row>
    <row r="169" spans="3:17" s="70" customFormat="1" ht="35" customHeight="1">
      <c r="C169" s="65">
        <v>162</v>
      </c>
      <c r="D169" s="66">
        <v>8</v>
      </c>
      <c r="E169" s="115"/>
      <c r="F169" s="77">
        <v>9006</v>
      </c>
      <c r="G169" s="78" t="s">
        <v>18</v>
      </c>
      <c r="H169" s="72">
        <v>94.183999999999997</v>
      </c>
      <c r="I169" s="72">
        <v>8.94</v>
      </c>
      <c r="J169" s="68">
        <v>0</v>
      </c>
      <c r="K169" s="68">
        <v>4.0829999999999824</v>
      </c>
      <c r="L169" s="68">
        <v>107.20699999999998</v>
      </c>
      <c r="M169" s="68">
        <v>31.349</v>
      </c>
      <c r="N169" s="68">
        <v>138.55599999999998</v>
      </c>
      <c r="O169" s="79">
        <v>27.378296038554915</v>
      </c>
      <c r="P169" s="89">
        <v>1</v>
      </c>
      <c r="Q169" s="89"/>
    </row>
    <row r="170" spans="3:17" s="70" customFormat="1" ht="35" customHeight="1">
      <c r="C170" s="65">
        <v>163</v>
      </c>
      <c r="D170" s="66">
        <v>8</v>
      </c>
      <c r="E170" s="113">
        <v>1</v>
      </c>
      <c r="F170" s="77">
        <v>9101</v>
      </c>
      <c r="G170" s="78" t="s">
        <v>19</v>
      </c>
      <c r="H170" s="72">
        <v>67.41</v>
      </c>
      <c r="I170" s="72">
        <v>5.88</v>
      </c>
      <c r="J170" s="68">
        <v>0</v>
      </c>
      <c r="K170" s="68">
        <v>10.050000000000008</v>
      </c>
      <c r="L170" s="68">
        <v>83.34</v>
      </c>
      <c r="M170" s="68">
        <v>26.864000000000001</v>
      </c>
      <c r="N170" s="68">
        <v>110.20400000000001</v>
      </c>
      <c r="O170" s="79">
        <v>21.776016460008272</v>
      </c>
      <c r="P170" s="89">
        <v>1</v>
      </c>
      <c r="Q170" s="89"/>
    </row>
    <row r="171" spans="3:17" s="70" customFormat="1" ht="35" customHeight="1">
      <c r="C171" s="65">
        <v>164</v>
      </c>
      <c r="D171" s="66">
        <v>8</v>
      </c>
      <c r="E171" s="114"/>
      <c r="F171" s="77">
        <v>9102</v>
      </c>
      <c r="G171" s="78" t="s">
        <v>19</v>
      </c>
      <c r="H171" s="72">
        <v>67.41</v>
      </c>
      <c r="I171" s="72">
        <v>5.88</v>
      </c>
      <c r="J171" s="68">
        <v>0</v>
      </c>
      <c r="K171" s="68">
        <v>10.050000000000008</v>
      </c>
      <c r="L171" s="68">
        <v>83.34</v>
      </c>
      <c r="M171" s="68">
        <v>27.033000000000001</v>
      </c>
      <c r="N171" s="68">
        <v>110.373</v>
      </c>
      <c r="O171" s="79">
        <v>21.809410409245519</v>
      </c>
      <c r="P171" s="89">
        <v>0</v>
      </c>
      <c r="Q171" s="89">
        <v>1</v>
      </c>
    </row>
    <row r="172" spans="3:17" s="70" customFormat="1" ht="35" customHeight="1">
      <c r="C172" s="65">
        <v>165</v>
      </c>
      <c r="D172" s="66">
        <v>8</v>
      </c>
      <c r="E172" s="114"/>
      <c r="F172" s="77">
        <v>9103</v>
      </c>
      <c r="G172" s="78" t="s">
        <v>19</v>
      </c>
      <c r="H172" s="72">
        <v>67.41</v>
      </c>
      <c r="I172" s="72">
        <v>5.88</v>
      </c>
      <c r="J172" s="68">
        <v>0</v>
      </c>
      <c r="K172" s="68">
        <v>10.050000000000008</v>
      </c>
      <c r="L172" s="68">
        <v>83.34</v>
      </c>
      <c r="M172" s="68">
        <v>27.033000000000001</v>
      </c>
      <c r="N172" s="68">
        <v>110.373</v>
      </c>
      <c r="O172" s="79">
        <v>21.809410409245519</v>
      </c>
      <c r="P172" s="89">
        <v>1</v>
      </c>
      <c r="Q172" s="89"/>
    </row>
    <row r="173" spans="3:17" s="70" customFormat="1" ht="35" customHeight="1">
      <c r="C173" s="65">
        <v>166</v>
      </c>
      <c r="D173" s="66">
        <v>8</v>
      </c>
      <c r="E173" s="114"/>
      <c r="F173" s="77">
        <v>9104</v>
      </c>
      <c r="G173" s="78" t="s">
        <v>19</v>
      </c>
      <c r="H173" s="72">
        <v>67.41</v>
      </c>
      <c r="I173" s="72">
        <v>5.88</v>
      </c>
      <c r="J173" s="68">
        <v>0</v>
      </c>
      <c r="K173" s="68">
        <v>10.050000000000008</v>
      </c>
      <c r="L173" s="68">
        <v>83.34</v>
      </c>
      <c r="M173" s="68">
        <v>26.864000000000001</v>
      </c>
      <c r="N173" s="68">
        <v>110.20400000000001</v>
      </c>
      <c r="O173" s="79">
        <v>21.776016460008272</v>
      </c>
      <c r="P173" s="89">
        <v>1</v>
      </c>
      <c r="Q173" s="89"/>
    </row>
    <row r="174" spans="3:17" s="70" customFormat="1" ht="35" customHeight="1">
      <c r="C174" s="65">
        <v>167</v>
      </c>
      <c r="D174" s="66">
        <v>8</v>
      </c>
      <c r="E174" s="114"/>
      <c r="F174" s="77">
        <v>9105</v>
      </c>
      <c r="G174" s="78" t="s">
        <v>20</v>
      </c>
      <c r="H174" s="72">
        <v>94.183999999999997</v>
      </c>
      <c r="I174" s="72">
        <v>8.94</v>
      </c>
      <c r="J174" s="68">
        <v>0</v>
      </c>
      <c r="K174" s="68">
        <v>6.7390000000000025</v>
      </c>
      <c r="L174" s="68">
        <v>109.863</v>
      </c>
      <c r="M174" s="68">
        <v>32.064</v>
      </c>
      <c r="N174" s="68">
        <v>141.92699999999999</v>
      </c>
      <c r="O174" s="79">
        <v>28.044396647304939</v>
      </c>
      <c r="P174" s="89">
        <v>1</v>
      </c>
      <c r="Q174" s="89"/>
    </row>
    <row r="175" spans="3:17" s="70" customFormat="1" ht="35" customHeight="1">
      <c r="C175" s="65">
        <v>168</v>
      </c>
      <c r="D175" s="66">
        <v>8</v>
      </c>
      <c r="E175" s="115"/>
      <c r="F175" s="77">
        <v>9106</v>
      </c>
      <c r="G175" s="78" t="s">
        <v>20</v>
      </c>
      <c r="H175" s="72">
        <v>94.183999999999997</v>
      </c>
      <c r="I175" s="72">
        <v>8.94</v>
      </c>
      <c r="J175" s="68">
        <v>0</v>
      </c>
      <c r="K175" s="68">
        <v>6.7390000000000025</v>
      </c>
      <c r="L175" s="68">
        <v>109.863</v>
      </c>
      <c r="M175" s="68">
        <v>32.064</v>
      </c>
      <c r="N175" s="68">
        <v>141.92699999999999</v>
      </c>
      <c r="O175" s="79">
        <v>28.044396647304939</v>
      </c>
      <c r="P175" s="89">
        <v>1</v>
      </c>
      <c r="Q175" s="89"/>
    </row>
    <row r="176" spans="3:17" s="70" customFormat="1" ht="35" customHeight="1">
      <c r="C176" s="65">
        <v>169</v>
      </c>
      <c r="D176" s="66">
        <v>8</v>
      </c>
      <c r="E176" s="113">
        <v>2</v>
      </c>
      <c r="F176" s="77">
        <v>9201</v>
      </c>
      <c r="G176" s="78" t="s">
        <v>19</v>
      </c>
      <c r="H176" s="72">
        <v>67.41</v>
      </c>
      <c r="I176" s="72">
        <v>5.88</v>
      </c>
      <c r="J176" s="68">
        <v>0</v>
      </c>
      <c r="K176" s="68">
        <v>10.050000000000008</v>
      </c>
      <c r="L176" s="68">
        <v>83.34</v>
      </c>
      <c r="M176" s="68">
        <v>26.864000000000001</v>
      </c>
      <c r="N176" s="68">
        <v>110.20400000000001</v>
      </c>
      <c r="O176" s="79">
        <v>21.776016460008272</v>
      </c>
      <c r="P176" s="89">
        <v>1</v>
      </c>
      <c r="Q176" s="89"/>
    </row>
    <row r="177" spans="3:17" s="70" customFormat="1" ht="35" customHeight="1">
      <c r="C177" s="65">
        <v>170</v>
      </c>
      <c r="D177" s="66">
        <v>8</v>
      </c>
      <c r="E177" s="114"/>
      <c r="F177" s="77">
        <v>9202</v>
      </c>
      <c r="G177" s="78" t="s">
        <v>19</v>
      </c>
      <c r="H177" s="72">
        <v>67.41</v>
      </c>
      <c r="I177" s="72">
        <v>5.9</v>
      </c>
      <c r="J177" s="68">
        <v>0</v>
      </c>
      <c r="K177" s="68">
        <v>10.030000000000006</v>
      </c>
      <c r="L177" s="68">
        <v>83.34</v>
      </c>
      <c r="M177" s="68">
        <v>27.033000000000001</v>
      </c>
      <c r="N177" s="68">
        <v>110.373</v>
      </c>
      <c r="O177" s="79">
        <v>21.809410409245519</v>
      </c>
      <c r="P177" s="89">
        <v>1</v>
      </c>
      <c r="Q177" s="89"/>
    </row>
    <row r="178" spans="3:17" s="70" customFormat="1" ht="35" customHeight="1">
      <c r="C178" s="65">
        <v>171</v>
      </c>
      <c r="D178" s="66">
        <v>8</v>
      </c>
      <c r="E178" s="114"/>
      <c r="F178" s="77">
        <v>9203</v>
      </c>
      <c r="G178" s="78" t="s">
        <v>21</v>
      </c>
      <c r="H178" s="72">
        <v>94.183999999999997</v>
      </c>
      <c r="I178" s="72">
        <v>8.94</v>
      </c>
      <c r="J178" s="68">
        <v>0</v>
      </c>
      <c r="K178" s="68">
        <v>14.197000000000001</v>
      </c>
      <c r="L178" s="68">
        <v>117.321</v>
      </c>
      <c r="M178" s="68">
        <v>33.851999999999997</v>
      </c>
      <c r="N178" s="68">
        <v>151.173</v>
      </c>
      <c r="O178" s="79">
        <v>29.871381586047971</v>
      </c>
      <c r="P178" s="89">
        <v>1</v>
      </c>
      <c r="Q178" s="89"/>
    </row>
    <row r="179" spans="3:17" s="70" customFormat="1" ht="35" customHeight="1">
      <c r="C179" s="65">
        <v>172</v>
      </c>
      <c r="D179" s="66">
        <v>8</v>
      </c>
      <c r="E179" s="114"/>
      <c r="F179" s="77">
        <v>9204</v>
      </c>
      <c r="G179" s="78" t="s">
        <v>21</v>
      </c>
      <c r="H179" s="72">
        <v>94.183999999999997</v>
      </c>
      <c r="I179" s="72">
        <v>8.94</v>
      </c>
      <c r="J179" s="68">
        <v>0</v>
      </c>
      <c r="K179" s="68">
        <v>14.197000000000001</v>
      </c>
      <c r="L179" s="68">
        <v>117.321</v>
      </c>
      <c r="M179" s="68">
        <v>33.851999999999997</v>
      </c>
      <c r="N179" s="68">
        <v>151.173</v>
      </c>
      <c r="O179" s="79">
        <v>29.871381586047971</v>
      </c>
      <c r="P179" s="89">
        <v>0</v>
      </c>
      <c r="Q179" s="89">
        <v>1</v>
      </c>
    </row>
    <row r="180" spans="3:17" s="70" customFormat="1" ht="35" customHeight="1">
      <c r="C180" s="65">
        <v>173</v>
      </c>
      <c r="D180" s="66">
        <v>8</v>
      </c>
      <c r="E180" s="114"/>
      <c r="F180" s="77">
        <v>9205</v>
      </c>
      <c r="G180" s="78" t="s">
        <v>19</v>
      </c>
      <c r="H180" s="72">
        <v>67.41</v>
      </c>
      <c r="I180" s="72">
        <v>5.88</v>
      </c>
      <c r="J180" s="68">
        <v>0</v>
      </c>
      <c r="K180" s="68">
        <v>10.050000000000008</v>
      </c>
      <c r="L180" s="68">
        <v>83.34</v>
      </c>
      <c r="M180" s="68">
        <v>27.033000000000001</v>
      </c>
      <c r="N180" s="68">
        <v>110.373</v>
      </c>
      <c r="O180" s="79">
        <v>21.809410409245519</v>
      </c>
      <c r="P180" s="89">
        <v>1</v>
      </c>
      <c r="Q180" s="89"/>
    </row>
    <row r="181" spans="3:17" s="70" customFormat="1" ht="35" customHeight="1">
      <c r="C181" s="65">
        <v>174</v>
      </c>
      <c r="D181" s="66">
        <v>8</v>
      </c>
      <c r="E181" s="114"/>
      <c r="F181" s="77">
        <v>9206</v>
      </c>
      <c r="G181" s="78" t="s">
        <v>19</v>
      </c>
      <c r="H181" s="72">
        <v>67.41</v>
      </c>
      <c r="I181" s="72">
        <v>5.9</v>
      </c>
      <c r="J181" s="68">
        <v>0</v>
      </c>
      <c r="K181" s="68">
        <v>10.030000000000006</v>
      </c>
      <c r="L181" s="68">
        <v>83.34</v>
      </c>
      <c r="M181" s="68">
        <v>26.864000000000001</v>
      </c>
      <c r="N181" s="68">
        <v>110.20400000000001</v>
      </c>
      <c r="O181" s="79">
        <v>21.776016460008272</v>
      </c>
      <c r="P181" s="89">
        <v>1</v>
      </c>
      <c r="Q181" s="89"/>
    </row>
    <row r="182" spans="3:17" s="70" customFormat="1" ht="35" customHeight="1">
      <c r="C182" s="65">
        <v>175</v>
      </c>
      <c r="D182" s="66">
        <v>8</v>
      </c>
      <c r="E182" s="114"/>
      <c r="F182" s="77">
        <v>9207</v>
      </c>
      <c r="G182" s="78" t="s">
        <v>20</v>
      </c>
      <c r="H182" s="72">
        <v>94.183999999999997</v>
      </c>
      <c r="I182" s="72">
        <v>8.94</v>
      </c>
      <c r="J182" s="68">
        <v>0</v>
      </c>
      <c r="K182" s="68">
        <v>6.7390000000000025</v>
      </c>
      <c r="L182" s="68">
        <v>109.863</v>
      </c>
      <c r="M182" s="68">
        <v>32.064</v>
      </c>
      <c r="N182" s="68">
        <v>141.92699999999999</v>
      </c>
      <c r="O182" s="79">
        <v>28.044396647304939</v>
      </c>
      <c r="P182" s="89">
        <v>1</v>
      </c>
      <c r="Q182" s="89"/>
    </row>
    <row r="183" spans="3:17" s="70" customFormat="1" ht="35" customHeight="1">
      <c r="C183" s="65">
        <v>176</v>
      </c>
      <c r="D183" s="66">
        <v>8</v>
      </c>
      <c r="E183" s="115"/>
      <c r="F183" s="77">
        <v>9208</v>
      </c>
      <c r="G183" s="78" t="s">
        <v>20</v>
      </c>
      <c r="H183" s="72">
        <v>94.183999999999997</v>
      </c>
      <c r="I183" s="72">
        <v>8.94</v>
      </c>
      <c r="J183" s="68">
        <v>0</v>
      </c>
      <c r="K183" s="68">
        <v>6.7390000000000025</v>
      </c>
      <c r="L183" s="68">
        <v>109.863</v>
      </c>
      <c r="M183" s="68">
        <v>32.064</v>
      </c>
      <c r="N183" s="68">
        <v>141.92699999999999</v>
      </c>
      <c r="O183" s="79">
        <v>28.044396647304939</v>
      </c>
      <c r="P183" s="89">
        <v>1</v>
      </c>
      <c r="Q183" s="89"/>
    </row>
    <row r="184" spans="3:17" s="70" customFormat="1" ht="35" customHeight="1">
      <c r="C184" s="94">
        <v>177</v>
      </c>
      <c r="D184" s="66">
        <v>8</v>
      </c>
      <c r="E184" s="113">
        <v>3</v>
      </c>
      <c r="F184" s="77">
        <v>9301</v>
      </c>
      <c r="G184" s="95" t="s">
        <v>22</v>
      </c>
      <c r="H184" s="96">
        <v>67.41</v>
      </c>
      <c r="I184" s="96">
        <v>5.88</v>
      </c>
      <c r="J184" s="97"/>
      <c r="K184" s="97">
        <v>11.490000000000006</v>
      </c>
      <c r="L184" s="97">
        <v>84.78</v>
      </c>
      <c r="M184" s="97">
        <v>27.317</v>
      </c>
      <c r="N184" s="97">
        <v>112.09700000000001</v>
      </c>
      <c r="O184" s="98">
        <v>22.150068210931973</v>
      </c>
      <c r="P184" s="89">
        <v>1</v>
      </c>
      <c r="Q184" s="89"/>
    </row>
    <row r="185" spans="3:17" s="70" customFormat="1" ht="35" customHeight="1">
      <c r="C185" s="65">
        <v>178</v>
      </c>
      <c r="D185" s="66">
        <v>8</v>
      </c>
      <c r="E185" s="114"/>
      <c r="F185" s="77">
        <v>9302</v>
      </c>
      <c r="G185" s="78" t="s">
        <v>22</v>
      </c>
      <c r="H185" s="72">
        <v>67.41</v>
      </c>
      <c r="I185" s="72">
        <v>5.9</v>
      </c>
      <c r="J185" s="68"/>
      <c r="K185" s="68">
        <v>11.470000000000004</v>
      </c>
      <c r="L185" s="68">
        <v>84.78</v>
      </c>
      <c r="M185" s="68">
        <v>27.486000000000001</v>
      </c>
      <c r="N185" s="68">
        <v>112.26600000000001</v>
      </c>
      <c r="O185" s="79">
        <v>22.183462160169221</v>
      </c>
      <c r="P185" s="89">
        <v>1</v>
      </c>
      <c r="Q185" s="89"/>
    </row>
    <row r="186" spans="3:17" s="70" customFormat="1" ht="35" customHeight="1">
      <c r="C186" s="65">
        <v>179</v>
      </c>
      <c r="D186" s="66">
        <v>8</v>
      </c>
      <c r="E186" s="114"/>
      <c r="F186" s="77">
        <v>9303</v>
      </c>
      <c r="G186" s="78" t="s">
        <v>20</v>
      </c>
      <c r="H186" s="72">
        <v>94.183999999999997</v>
      </c>
      <c r="I186" s="72">
        <v>8.94</v>
      </c>
      <c r="J186" s="68"/>
      <c r="K186" s="68">
        <v>6.7390000000000025</v>
      </c>
      <c r="L186" s="68">
        <v>109.863</v>
      </c>
      <c r="M186" s="68">
        <v>32.232999999999997</v>
      </c>
      <c r="N186" s="68">
        <v>142.096</v>
      </c>
      <c r="O186" s="79">
        <v>28.07779059654219</v>
      </c>
      <c r="P186" s="89">
        <v>1</v>
      </c>
      <c r="Q186" s="89"/>
    </row>
    <row r="187" spans="3:17" s="70" customFormat="1" ht="35" customHeight="1">
      <c r="C187" s="65">
        <v>180</v>
      </c>
      <c r="D187" s="66">
        <v>8</v>
      </c>
      <c r="E187" s="114"/>
      <c r="F187" s="77">
        <v>9304</v>
      </c>
      <c r="G187" s="78" t="s">
        <v>20</v>
      </c>
      <c r="H187" s="72">
        <v>94.183999999999997</v>
      </c>
      <c r="I187" s="72">
        <v>8.94</v>
      </c>
      <c r="J187" s="68"/>
      <c r="K187" s="68">
        <v>6.7390000000000025</v>
      </c>
      <c r="L187" s="68">
        <v>109.863</v>
      </c>
      <c r="M187" s="68">
        <v>32.232999999999997</v>
      </c>
      <c r="N187" s="68">
        <v>142.096</v>
      </c>
      <c r="O187" s="79">
        <v>28.07779059654219</v>
      </c>
      <c r="P187" s="89">
        <v>1</v>
      </c>
      <c r="Q187" s="89"/>
    </row>
    <row r="188" spans="3:17" s="70" customFormat="1" ht="35" customHeight="1">
      <c r="C188" s="65">
        <v>181</v>
      </c>
      <c r="D188" s="66">
        <v>8</v>
      </c>
      <c r="E188" s="114"/>
      <c r="F188" s="77">
        <v>9305</v>
      </c>
      <c r="G188" s="78" t="s">
        <v>22</v>
      </c>
      <c r="H188" s="72">
        <v>67.41</v>
      </c>
      <c r="I188" s="72">
        <v>5.88</v>
      </c>
      <c r="J188" s="68"/>
      <c r="K188" s="68">
        <v>11.490000000000006</v>
      </c>
      <c r="L188" s="68">
        <v>84.78</v>
      </c>
      <c r="M188" s="68">
        <v>27.486000000000001</v>
      </c>
      <c r="N188" s="68">
        <v>112.26600000000001</v>
      </c>
      <c r="O188" s="79">
        <v>22.183462160169221</v>
      </c>
      <c r="P188" s="89">
        <v>1</v>
      </c>
      <c r="Q188" s="89"/>
    </row>
    <row r="189" spans="3:17" s="70" customFormat="1" ht="35" customHeight="1">
      <c r="C189" s="65">
        <v>182</v>
      </c>
      <c r="D189" s="66">
        <v>8</v>
      </c>
      <c r="E189" s="114"/>
      <c r="F189" s="77">
        <v>9306</v>
      </c>
      <c r="G189" s="78" t="s">
        <v>22</v>
      </c>
      <c r="H189" s="72">
        <v>67.41</v>
      </c>
      <c r="I189" s="72">
        <v>5.9</v>
      </c>
      <c r="J189" s="68"/>
      <c r="K189" s="68">
        <v>11.470000000000004</v>
      </c>
      <c r="L189" s="68">
        <v>84.78</v>
      </c>
      <c r="M189" s="68">
        <v>27.317</v>
      </c>
      <c r="N189" s="68">
        <v>112.09700000000001</v>
      </c>
      <c r="O189" s="79">
        <v>22.150068210931973</v>
      </c>
      <c r="P189" s="89">
        <v>1</v>
      </c>
      <c r="Q189" s="89"/>
    </row>
    <row r="190" spans="3:17" s="70" customFormat="1" ht="35" customHeight="1">
      <c r="C190" s="65">
        <v>183</v>
      </c>
      <c r="D190" s="66">
        <v>8</v>
      </c>
      <c r="E190" s="114"/>
      <c r="F190" s="77">
        <v>9307</v>
      </c>
      <c r="G190" s="78" t="s">
        <v>20</v>
      </c>
      <c r="H190" s="72">
        <v>94.183999999999997</v>
      </c>
      <c r="I190" s="72">
        <v>8.94</v>
      </c>
      <c r="J190" s="68">
        <v>0</v>
      </c>
      <c r="K190" s="68">
        <v>6.7390000000000025</v>
      </c>
      <c r="L190" s="68">
        <v>109.863</v>
      </c>
      <c r="M190" s="68">
        <v>32.064</v>
      </c>
      <c r="N190" s="68">
        <v>141.92699999999999</v>
      </c>
      <c r="O190" s="79">
        <v>28.044396647304939</v>
      </c>
      <c r="P190" s="89">
        <v>1</v>
      </c>
      <c r="Q190" s="89"/>
    </row>
    <row r="191" spans="3:17" s="70" customFormat="1" ht="35" customHeight="1">
      <c r="C191" s="65">
        <v>184</v>
      </c>
      <c r="D191" s="66">
        <v>8</v>
      </c>
      <c r="E191" s="115"/>
      <c r="F191" s="77">
        <v>9308</v>
      </c>
      <c r="G191" s="78" t="s">
        <v>20</v>
      </c>
      <c r="H191" s="72">
        <v>94.183999999999997</v>
      </c>
      <c r="I191" s="72">
        <v>8.94</v>
      </c>
      <c r="J191" s="68">
        <v>0</v>
      </c>
      <c r="K191" s="68">
        <v>6.7390000000000025</v>
      </c>
      <c r="L191" s="68">
        <v>109.863</v>
      </c>
      <c r="M191" s="68">
        <v>32.064</v>
      </c>
      <c r="N191" s="68">
        <v>141.92699999999999</v>
      </c>
      <c r="O191" s="79">
        <v>28.044396647304939</v>
      </c>
      <c r="P191" s="89">
        <v>1</v>
      </c>
      <c r="Q191" s="89"/>
    </row>
    <row r="192" spans="3:17" s="70" customFormat="1" ht="35" customHeight="1">
      <c r="C192" s="65">
        <v>185</v>
      </c>
      <c r="D192" s="66">
        <v>8</v>
      </c>
      <c r="E192" s="113">
        <v>4</v>
      </c>
      <c r="F192" s="77">
        <v>9401</v>
      </c>
      <c r="G192" s="78" t="s">
        <v>19</v>
      </c>
      <c r="H192" s="72">
        <v>67.41</v>
      </c>
      <c r="I192" s="72">
        <v>5.88</v>
      </c>
      <c r="J192" s="68">
        <v>0</v>
      </c>
      <c r="K192" s="68">
        <v>10.050000000000008</v>
      </c>
      <c r="L192" s="68">
        <v>83.34</v>
      </c>
      <c r="M192" s="68">
        <v>26.864000000000001</v>
      </c>
      <c r="N192" s="68">
        <v>110.20400000000001</v>
      </c>
      <c r="O192" s="79">
        <v>21.776016460008272</v>
      </c>
      <c r="P192" s="89">
        <v>1</v>
      </c>
      <c r="Q192" s="89"/>
    </row>
    <row r="193" spans="3:17" s="70" customFormat="1" ht="35" customHeight="1">
      <c r="C193" s="65">
        <v>186</v>
      </c>
      <c r="D193" s="66">
        <v>8</v>
      </c>
      <c r="E193" s="114"/>
      <c r="F193" s="77">
        <v>9402</v>
      </c>
      <c r="G193" s="78" t="s">
        <v>19</v>
      </c>
      <c r="H193" s="72">
        <v>67.41</v>
      </c>
      <c r="I193" s="72">
        <v>5.9</v>
      </c>
      <c r="J193" s="68">
        <v>0</v>
      </c>
      <c r="K193" s="68">
        <v>10.030000000000006</v>
      </c>
      <c r="L193" s="68">
        <v>83.34</v>
      </c>
      <c r="M193" s="68">
        <v>27.033000000000001</v>
      </c>
      <c r="N193" s="68">
        <v>110.373</v>
      </c>
      <c r="O193" s="79">
        <v>21.809410409245519</v>
      </c>
      <c r="P193" s="89">
        <v>1</v>
      </c>
      <c r="Q193" s="89"/>
    </row>
    <row r="194" spans="3:17" s="70" customFormat="1" ht="35" customHeight="1">
      <c r="C194" s="65">
        <v>187</v>
      </c>
      <c r="D194" s="66">
        <v>8</v>
      </c>
      <c r="E194" s="114"/>
      <c r="F194" s="77">
        <v>9403</v>
      </c>
      <c r="G194" s="78" t="s">
        <v>20</v>
      </c>
      <c r="H194" s="72">
        <v>94.183999999999997</v>
      </c>
      <c r="I194" s="72">
        <v>8.94</v>
      </c>
      <c r="J194" s="68">
        <v>0</v>
      </c>
      <c r="K194" s="68">
        <v>6.7390000000000025</v>
      </c>
      <c r="L194" s="68">
        <v>109.863</v>
      </c>
      <c r="M194" s="68">
        <v>32.232999999999997</v>
      </c>
      <c r="N194" s="68">
        <v>142.096</v>
      </c>
      <c r="O194" s="79">
        <v>28.07779059654219</v>
      </c>
      <c r="P194" s="89">
        <v>1</v>
      </c>
      <c r="Q194" s="89"/>
    </row>
    <row r="195" spans="3:17" s="70" customFormat="1" ht="35" customHeight="1">
      <c r="C195" s="65">
        <v>188</v>
      </c>
      <c r="D195" s="66">
        <v>8</v>
      </c>
      <c r="E195" s="114"/>
      <c r="F195" s="77">
        <v>9404</v>
      </c>
      <c r="G195" s="78" t="s">
        <v>20</v>
      </c>
      <c r="H195" s="72">
        <v>94.183999999999997</v>
      </c>
      <c r="I195" s="72">
        <v>8.94</v>
      </c>
      <c r="J195" s="68">
        <v>0</v>
      </c>
      <c r="K195" s="68">
        <v>6.7390000000000025</v>
      </c>
      <c r="L195" s="68">
        <v>109.863</v>
      </c>
      <c r="M195" s="68">
        <v>32.232999999999997</v>
      </c>
      <c r="N195" s="68">
        <v>142.096</v>
      </c>
      <c r="O195" s="79">
        <v>28.07779059654219</v>
      </c>
      <c r="P195" s="89">
        <v>1</v>
      </c>
      <c r="Q195" s="89"/>
    </row>
    <row r="196" spans="3:17" s="70" customFormat="1" ht="35" customHeight="1">
      <c r="C196" s="65">
        <v>189</v>
      </c>
      <c r="D196" s="66">
        <v>8</v>
      </c>
      <c r="E196" s="114"/>
      <c r="F196" s="77">
        <v>9405</v>
      </c>
      <c r="G196" s="78" t="s">
        <v>19</v>
      </c>
      <c r="H196" s="72">
        <v>67.41</v>
      </c>
      <c r="I196" s="72">
        <v>5.88</v>
      </c>
      <c r="J196" s="68">
        <v>0</v>
      </c>
      <c r="K196" s="68">
        <v>10.050000000000008</v>
      </c>
      <c r="L196" s="68">
        <v>83.34</v>
      </c>
      <c r="M196" s="68">
        <v>27.033000000000001</v>
      </c>
      <c r="N196" s="68">
        <v>110.373</v>
      </c>
      <c r="O196" s="79">
        <v>21.809410409245519</v>
      </c>
      <c r="P196" s="89">
        <v>1</v>
      </c>
      <c r="Q196" s="89"/>
    </row>
    <row r="197" spans="3:17" s="70" customFormat="1" ht="35" customHeight="1">
      <c r="C197" s="65">
        <v>190</v>
      </c>
      <c r="D197" s="66">
        <v>8</v>
      </c>
      <c r="E197" s="114"/>
      <c r="F197" s="77">
        <v>9406</v>
      </c>
      <c r="G197" s="78" t="s">
        <v>19</v>
      </c>
      <c r="H197" s="72">
        <v>67.41</v>
      </c>
      <c r="I197" s="72">
        <v>5.9</v>
      </c>
      <c r="J197" s="68">
        <v>0</v>
      </c>
      <c r="K197" s="68">
        <v>10.030000000000006</v>
      </c>
      <c r="L197" s="68">
        <v>83.34</v>
      </c>
      <c r="M197" s="68">
        <v>26.864000000000001</v>
      </c>
      <c r="N197" s="68">
        <v>110.20400000000001</v>
      </c>
      <c r="O197" s="79">
        <v>21.776016460008272</v>
      </c>
      <c r="P197" s="89">
        <v>1</v>
      </c>
      <c r="Q197" s="89"/>
    </row>
    <row r="198" spans="3:17" s="70" customFormat="1" ht="35" customHeight="1">
      <c r="C198" s="65">
        <v>191</v>
      </c>
      <c r="D198" s="66">
        <v>8</v>
      </c>
      <c r="E198" s="114"/>
      <c r="F198" s="77">
        <v>9407</v>
      </c>
      <c r="G198" s="78" t="s">
        <v>20</v>
      </c>
      <c r="H198" s="72">
        <v>94.183999999999997</v>
      </c>
      <c r="I198" s="72">
        <v>8.94</v>
      </c>
      <c r="J198" s="68">
        <v>0</v>
      </c>
      <c r="K198" s="68">
        <v>6.7390000000000025</v>
      </c>
      <c r="L198" s="68">
        <v>109.863</v>
      </c>
      <c r="M198" s="68">
        <v>32.064</v>
      </c>
      <c r="N198" s="68">
        <v>141.92699999999999</v>
      </c>
      <c r="O198" s="79">
        <v>28.044396647304939</v>
      </c>
      <c r="P198" s="89">
        <v>1</v>
      </c>
      <c r="Q198" s="89"/>
    </row>
    <row r="199" spans="3:17" s="70" customFormat="1" ht="35" customHeight="1">
      <c r="C199" s="65">
        <v>192</v>
      </c>
      <c r="D199" s="66">
        <v>8</v>
      </c>
      <c r="E199" s="115"/>
      <c r="F199" s="77">
        <v>9408</v>
      </c>
      <c r="G199" s="78" t="s">
        <v>20</v>
      </c>
      <c r="H199" s="72">
        <v>94.183999999999997</v>
      </c>
      <c r="I199" s="72">
        <v>8.94</v>
      </c>
      <c r="J199" s="68">
        <v>0</v>
      </c>
      <c r="K199" s="68">
        <v>6.7390000000000025</v>
      </c>
      <c r="L199" s="68">
        <v>109.863</v>
      </c>
      <c r="M199" s="68">
        <v>32.064</v>
      </c>
      <c r="N199" s="68">
        <v>141.92699999999999</v>
      </c>
      <c r="O199" s="79">
        <v>28.044396647304939</v>
      </c>
      <c r="P199" s="89">
        <v>1</v>
      </c>
      <c r="Q199" s="89"/>
    </row>
    <row r="200" spans="3:17" s="70" customFormat="1" ht="35" customHeight="1">
      <c r="C200" s="65">
        <v>193</v>
      </c>
      <c r="D200" s="66">
        <v>8</v>
      </c>
      <c r="E200" s="113">
        <v>5</v>
      </c>
      <c r="F200" s="77">
        <v>9501</v>
      </c>
      <c r="G200" s="78" t="s">
        <v>19</v>
      </c>
      <c r="H200" s="72">
        <v>67.41</v>
      </c>
      <c r="I200" s="72">
        <v>5.88</v>
      </c>
      <c r="J200" s="68">
        <v>0</v>
      </c>
      <c r="K200" s="68">
        <v>10.050000000000008</v>
      </c>
      <c r="L200" s="68">
        <v>83.34</v>
      </c>
      <c r="M200" s="68">
        <v>26.864000000000001</v>
      </c>
      <c r="N200" s="68">
        <v>110.20400000000001</v>
      </c>
      <c r="O200" s="79">
        <v>21.776016460008272</v>
      </c>
      <c r="P200" s="89">
        <v>1</v>
      </c>
      <c r="Q200" s="89"/>
    </row>
    <row r="201" spans="3:17" s="70" customFormat="1" ht="35" customHeight="1">
      <c r="C201" s="65">
        <v>194</v>
      </c>
      <c r="D201" s="66">
        <v>8</v>
      </c>
      <c r="E201" s="114"/>
      <c r="F201" s="77">
        <v>9502</v>
      </c>
      <c r="G201" s="78" t="s">
        <v>19</v>
      </c>
      <c r="H201" s="72">
        <v>67.41</v>
      </c>
      <c r="I201" s="72">
        <v>5.9</v>
      </c>
      <c r="J201" s="68">
        <v>0</v>
      </c>
      <c r="K201" s="68">
        <v>10.030000000000006</v>
      </c>
      <c r="L201" s="68">
        <v>83.34</v>
      </c>
      <c r="M201" s="68">
        <v>27.033000000000001</v>
      </c>
      <c r="N201" s="68">
        <v>110.373</v>
      </c>
      <c r="O201" s="79">
        <v>21.809410409245519</v>
      </c>
      <c r="P201" s="89">
        <v>1</v>
      </c>
      <c r="Q201" s="89"/>
    </row>
    <row r="202" spans="3:17" s="70" customFormat="1" ht="35" customHeight="1">
      <c r="C202" s="65">
        <v>195</v>
      </c>
      <c r="D202" s="66">
        <v>8</v>
      </c>
      <c r="E202" s="114"/>
      <c r="F202" s="77">
        <v>9503</v>
      </c>
      <c r="G202" s="78" t="s">
        <v>20</v>
      </c>
      <c r="H202" s="72">
        <v>94.183999999999997</v>
      </c>
      <c r="I202" s="72">
        <v>8.94</v>
      </c>
      <c r="J202" s="68">
        <v>0</v>
      </c>
      <c r="K202" s="68">
        <v>6.7390000000000025</v>
      </c>
      <c r="L202" s="68">
        <v>109.863</v>
      </c>
      <c r="M202" s="68">
        <v>32.232999999999997</v>
      </c>
      <c r="N202" s="68">
        <v>142.096</v>
      </c>
      <c r="O202" s="79">
        <v>28.07779059654219</v>
      </c>
      <c r="P202" s="89">
        <v>1</v>
      </c>
      <c r="Q202" s="89"/>
    </row>
    <row r="203" spans="3:17" s="70" customFormat="1" ht="35" customHeight="1">
      <c r="C203" s="65">
        <v>196</v>
      </c>
      <c r="D203" s="66">
        <v>8</v>
      </c>
      <c r="E203" s="114"/>
      <c r="F203" s="77">
        <v>9504</v>
      </c>
      <c r="G203" s="78" t="s">
        <v>20</v>
      </c>
      <c r="H203" s="72">
        <v>94.183999999999997</v>
      </c>
      <c r="I203" s="72">
        <v>8.94</v>
      </c>
      <c r="J203" s="68">
        <v>0</v>
      </c>
      <c r="K203" s="68">
        <v>6.7390000000000025</v>
      </c>
      <c r="L203" s="68">
        <v>109.863</v>
      </c>
      <c r="M203" s="68">
        <v>32.232999999999997</v>
      </c>
      <c r="N203" s="68">
        <v>142.096</v>
      </c>
      <c r="O203" s="79">
        <v>28.07779059654219</v>
      </c>
      <c r="P203" s="89">
        <v>1</v>
      </c>
      <c r="Q203" s="89"/>
    </row>
    <row r="204" spans="3:17" s="70" customFormat="1" ht="35" customHeight="1">
      <c r="C204" s="65">
        <v>197</v>
      </c>
      <c r="D204" s="66">
        <v>8</v>
      </c>
      <c r="E204" s="114"/>
      <c r="F204" s="77">
        <v>9505</v>
      </c>
      <c r="G204" s="78" t="s">
        <v>19</v>
      </c>
      <c r="H204" s="72">
        <v>67.41</v>
      </c>
      <c r="I204" s="72">
        <v>5.88</v>
      </c>
      <c r="J204" s="68">
        <v>0</v>
      </c>
      <c r="K204" s="68">
        <v>10.050000000000008</v>
      </c>
      <c r="L204" s="68">
        <v>83.34</v>
      </c>
      <c r="M204" s="68">
        <v>27.033000000000001</v>
      </c>
      <c r="N204" s="68">
        <v>110.373</v>
      </c>
      <c r="O204" s="79">
        <v>21.809410409245519</v>
      </c>
      <c r="P204" s="89">
        <v>1</v>
      </c>
      <c r="Q204" s="89"/>
    </row>
    <row r="205" spans="3:17" s="70" customFormat="1" ht="35" customHeight="1">
      <c r="C205" s="65">
        <v>198</v>
      </c>
      <c r="D205" s="66">
        <v>8</v>
      </c>
      <c r="E205" s="114"/>
      <c r="F205" s="77">
        <v>9506</v>
      </c>
      <c r="G205" s="78" t="s">
        <v>19</v>
      </c>
      <c r="H205" s="72">
        <v>67.41</v>
      </c>
      <c r="I205" s="72">
        <v>5.9</v>
      </c>
      <c r="J205" s="68">
        <v>0</v>
      </c>
      <c r="K205" s="68">
        <v>10.030000000000006</v>
      </c>
      <c r="L205" s="68">
        <v>83.34</v>
      </c>
      <c r="M205" s="68">
        <v>26.864000000000001</v>
      </c>
      <c r="N205" s="68">
        <v>110.20400000000001</v>
      </c>
      <c r="O205" s="79">
        <v>21.776016460008272</v>
      </c>
      <c r="P205" s="89">
        <v>1</v>
      </c>
      <c r="Q205" s="89"/>
    </row>
    <row r="206" spans="3:17" s="70" customFormat="1" ht="35" customHeight="1">
      <c r="C206" s="65">
        <v>199</v>
      </c>
      <c r="D206" s="66">
        <v>8</v>
      </c>
      <c r="E206" s="114"/>
      <c r="F206" s="77">
        <v>9507</v>
      </c>
      <c r="G206" s="78" t="s">
        <v>20</v>
      </c>
      <c r="H206" s="72">
        <v>94.183999999999997</v>
      </c>
      <c r="I206" s="72">
        <v>8.94</v>
      </c>
      <c r="J206" s="68">
        <v>0</v>
      </c>
      <c r="K206" s="68">
        <v>6.7390000000000025</v>
      </c>
      <c r="L206" s="68">
        <v>109.863</v>
      </c>
      <c r="M206" s="68">
        <v>32.064</v>
      </c>
      <c r="N206" s="68">
        <v>141.92699999999999</v>
      </c>
      <c r="O206" s="79">
        <v>28.044396647304939</v>
      </c>
      <c r="P206" s="89">
        <v>1</v>
      </c>
      <c r="Q206" s="89"/>
    </row>
    <row r="207" spans="3:17" s="70" customFormat="1" ht="35" customHeight="1">
      <c r="C207" s="65">
        <v>200</v>
      </c>
      <c r="D207" s="66">
        <v>8</v>
      </c>
      <c r="E207" s="115"/>
      <c r="F207" s="77">
        <v>9508</v>
      </c>
      <c r="G207" s="78" t="s">
        <v>20</v>
      </c>
      <c r="H207" s="72">
        <v>94.183999999999997</v>
      </c>
      <c r="I207" s="72">
        <v>8.94</v>
      </c>
      <c r="J207" s="68">
        <v>0</v>
      </c>
      <c r="K207" s="68">
        <v>6.7390000000000025</v>
      </c>
      <c r="L207" s="68">
        <v>109.863</v>
      </c>
      <c r="M207" s="68">
        <v>32.064</v>
      </c>
      <c r="N207" s="68">
        <v>141.92699999999999</v>
      </c>
      <c r="O207" s="79">
        <v>28.044396647304939</v>
      </c>
      <c r="P207" s="89">
        <v>1</v>
      </c>
      <c r="Q207" s="89"/>
    </row>
    <row r="208" spans="3:17" s="70" customFormat="1" ht="35" customHeight="1">
      <c r="C208" s="65">
        <v>201</v>
      </c>
      <c r="D208" s="66">
        <v>8</v>
      </c>
      <c r="E208" s="113">
        <v>6</v>
      </c>
      <c r="F208" s="77">
        <v>9601</v>
      </c>
      <c r="G208" s="78" t="s">
        <v>22</v>
      </c>
      <c r="H208" s="72">
        <v>67.41</v>
      </c>
      <c r="I208" s="72">
        <v>5.88</v>
      </c>
      <c r="J208" s="68"/>
      <c r="K208" s="68">
        <v>11.490000000000006</v>
      </c>
      <c r="L208" s="68">
        <v>84.78</v>
      </c>
      <c r="M208" s="68">
        <v>27.317</v>
      </c>
      <c r="N208" s="68">
        <v>112.09700000000001</v>
      </c>
      <c r="O208" s="79">
        <v>22.150068210931973</v>
      </c>
      <c r="P208" s="89">
        <v>1</v>
      </c>
      <c r="Q208" s="89"/>
    </row>
    <row r="209" spans="3:17" s="70" customFormat="1" ht="35" customHeight="1">
      <c r="C209" s="65">
        <v>202</v>
      </c>
      <c r="D209" s="66">
        <v>8</v>
      </c>
      <c r="E209" s="114"/>
      <c r="F209" s="77">
        <v>9602</v>
      </c>
      <c r="G209" s="78" t="s">
        <v>22</v>
      </c>
      <c r="H209" s="72">
        <v>67.41</v>
      </c>
      <c r="I209" s="72">
        <v>5.9</v>
      </c>
      <c r="J209" s="68"/>
      <c r="K209" s="68">
        <v>11.470000000000004</v>
      </c>
      <c r="L209" s="68">
        <v>84.78</v>
      </c>
      <c r="M209" s="68">
        <v>27.486000000000001</v>
      </c>
      <c r="N209" s="68">
        <v>112.26600000000001</v>
      </c>
      <c r="O209" s="79">
        <v>22.183462160169221</v>
      </c>
      <c r="P209" s="89">
        <v>1</v>
      </c>
      <c r="Q209" s="89"/>
    </row>
    <row r="210" spans="3:17" s="70" customFormat="1" ht="35" customHeight="1">
      <c r="C210" s="65">
        <v>203</v>
      </c>
      <c r="D210" s="66">
        <v>8</v>
      </c>
      <c r="E210" s="114"/>
      <c r="F210" s="77">
        <v>9603</v>
      </c>
      <c r="G210" s="78" t="s">
        <v>20</v>
      </c>
      <c r="H210" s="72">
        <v>94.183999999999997</v>
      </c>
      <c r="I210" s="72">
        <v>8.94</v>
      </c>
      <c r="J210" s="68"/>
      <c r="K210" s="68">
        <v>6.7390000000000025</v>
      </c>
      <c r="L210" s="68">
        <v>109.863</v>
      </c>
      <c r="M210" s="68">
        <v>32.232999999999997</v>
      </c>
      <c r="N210" s="68">
        <v>142.096</v>
      </c>
      <c r="O210" s="79">
        <v>28.07779059654219</v>
      </c>
      <c r="P210" s="89">
        <v>1</v>
      </c>
      <c r="Q210" s="89"/>
    </row>
    <row r="211" spans="3:17" s="70" customFormat="1" ht="35" customHeight="1">
      <c r="C211" s="65">
        <v>204</v>
      </c>
      <c r="D211" s="66">
        <v>8</v>
      </c>
      <c r="E211" s="114"/>
      <c r="F211" s="77">
        <v>9604</v>
      </c>
      <c r="G211" s="78" t="s">
        <v>20</v>
      </c>
      <c r="H211" s="72">
        <v>94.183999999999997</v>
      </c>
      <c r="I211" s="72">
        <v>8.94</v>
      </c>
      <c r="J211" s="68"/>
      <c r="K211" s="68">
        <v>6.7390000000000025</v>
      </c>
      <c r="L211" s="68">
        <v>109.863</v>
      </c>
      <c r="M211" s="68">
        <v>32.232999999999997</v>
      </c>
      <c r="N211" s="68">
        <v>142.096</v>
      </c>
      <c r="O211" s="79">
        <v>28.07779059654219</v>
      </c>
      <c r="P211" s="89">
        <v>1</v>
      </c>
      <c r="Q211" s="89"/>
    </row>
    <row r="212" spans="3:17" s="70" customFormat="1" ht="35" customHeight="1">
      <c r="C212" s="65">
        <v>205</v>
      </c>
      <c r="D212" s="66">
        <v>8</v>
      </c>
      <c r="E212" s="114"/>
      <c r="F212" s="77">
        <v>9605</v>
      </c>
      <c r="G212" s="78" t="s">
        <v>22</v>
      </c>
      <c r="H212" s="72">
        <v>67.41</v>
      </c>
      <c r="I212" s="72">
        <v>5.88</v>
      </c>
      <c r="J212" s="68"/>
      <c r="K212" s="68">
        <v>11.490000000000006</v>
      </c>
      <c r="L212" s="68">
        <v>84.78</v>
      </c>
      <c r="M212" s="68">
        <v>27.486000000000001</v>
      </c>
      <c r="N212" s="68">
        <v>112.26600000000001</v>
      </c>
      <c r="O212" s="79">
        <v>22.183462160169221</v>
      </c>
      <c r="P212" s="89">
        <v>1</v>
      </c>
      <c r="Q212" s="89"/>
    </row>
    <row r="213" spans="3:17" s="70" customFormat="1" ht="35" customHeight="1">
      <c r="C213" s="65">
        <v>206</v>
      </c>
      <c r="D213" s="66">
        <v>8</v>
      </c>
      <c r="E213" s="114"/>
      <c r="F213" s="77">
        <v>9606</v>
      </c>
      <c r="G213" s="78" t="s">
        <v>22</v>
      </c>
      <c r="H213" s="72">
        <v>67.41</v>
      </c>
      <c r="I213" s="72">
        <v>5.9</v>
      </c>
      <c r="J213" s="68"/>
      <c r="K213" s="68">
        <v>11.470000000000004</v>
      </c>
      <c r="L213" s="68">
        <v>84.78</v>
      </c>
      <c r="M213" s="68">
        <v>27.317</v>
      </c>
      <c r="N213" s="68">
        <v>112.09700000000001</v>
      </c>
      <c r="O213" s="79">
        <v>22.150068210931973</v>
      </c>
      <c r="P213" s="89">
        <v>1</v>
      </c>
      <c r="Q213" s="89"/>
    </row>
    <row r="214" spans="3:17" s="70" customFormat="1" ht="35" customHeight="1">
      <c r="C214" s="65">
        <v>207</v>
      </c>
      <c r="D214" s="66">
        <v>8</v>
      </c>
      <c r="E214" s="114"/>
      <c r="F214" s="77">
        <v>9607</v>
      </c>
      <c r="G214" s="78" t="s">
        <v>20</v>
      </c>
      <c r="H214" s="72">
        <v>94.183999999999997</v>
      </c>
      <c r="I214" s="72">
        <v>8.94</v>
      </c>
      <c r="J214" s="68">
        <v>0</v>
      </c>
      <c r="K214" s="68">
        <v>6.7390000000000025</v>
      </c>
      <c r="L214" s="68">
        <v>109.863</v>
      </c>
      <c r="M214" s="68">
        <v>32.064</v>
      </c>
      <c r="N214" s="68">
        <v>141.92699999999999</v>
      </c>
      <c r="O214" s="79">
        <v>28.044396647304939</v>
      </c>
      <c r="P214" s="89">
        <v>1</v>
      </c>
      <c r="Q214" s="89"/>
    </row>
    <row r="215" spans="3:17" s="70" customFormat="1" ht="35" customHeight="1">
      <c r="C215" s="65">
        <v>208</v>
      </c>
      <c r="D215" s="66">
        <v>8</v>
      </c>
      <c r="E215" s="115"/>
      <c r="F215" s="77">
        <v>9608</v>
      </c>
      <c r="G215" s="78" t="s">
        <v>20</v>
      </c>
      <c r="H215" s="72">
        <v>94.183999999999997</v>
      </c>
      <c r="I215" s="72">
        <v>8.94</v>
      </c>
      <c r="J215" s="68">
        <v>0</v>
      </c>
      <c r="K215" s="68">
        <v>6.7390000000000025</v>
      </c>
      <c r="L215" s="68">
        <v>109.863</v>
      </c>
      <c r="M215" s="68">
        <v>32.064</v>
      </c>
      <c r="N215" s="68">
        <v>141.92699999999999</v>
      </c>
      <c r="O215" s="79">
        <v>28.044396647304939</v>
      </c>
      <c r="P215" s="89">
        <v>1</v>
      </c>
      <c r="Q215" s="89"/>
    </row>
    <row r="216" spans="3:17" s="70" customFormat="1" ht="35" customHeight="1">
      <c r="C216" s="65">
        <v>209</v>
      </c>
      <c r="D216" s="66">
        <v>8</v>
      </c>
      <c r="E216" s="113">
        <v>7</v>
      </c>
      <c r="F216" s="77">
        <v>9701</v>
      </c>
      <c r="G216" s="78" t="s">
        <v>19</v>
      </c>
      <c r="H216" s="72">
        <v>67.41</v>
      </c>
      <c r="I216" s="72">
        <v>5.88</v>
      </c>
      <c r="J216" s="68">
        <v>0</v>
      </c>
      <c r="K216" s="68">
        <v>10.050000000000008</v>
      </c>
      <c r="L216" s="68">
        <v>83.34</v>
      </c>
      <c r="M216" s="68">
        <v>26.864000000000001</v>
      </c>
      <c r="N216" s="68">
        <v>110.20400000000001</v>
      </c>
      <c r="O216" s="79">
        <v>21.776016460008272</v>
      </c>
      <c r="P216" s="89">
        <v>1</v>
      </c>
      <c r="Q216" s="89"/>
    </row>
    <row r="217" spans="3:17" s="70" customFormat="1" ht="35" customHeight="1">
      <c r="C217" s="65">
        <v>210</v>
      </c>
      <c r="D217" s="66">
        <v>8</v>
      </c>
      <c r="E217" s="114"/>
      <c r="F217" s="77">
        <v>9702</v>
      </c>
      <c r="G217" s="78" t="s">
        <v>19</v>
      </c>
      <c r="H217" s="72">
        <v>67.41</v>
      </c>
      <c r="I217" s="72">
        <v>5.9</v>
      </c>
      <c r="J217" s="68">
        <v>0</v>
      </c>
      <c r="K217" s="68">
        <v>10.030000000000006</v>
      </c>
      <c r="L217" s="68">
        <v>83.34</v>
      </c>
      <c r="M217" s="68">
        <v>27.033000000000001</v>
      </c>
      <c r="N217" s="68">
        <v>110.373</v>
      </c>
      <c r="O217" s="79">
        <v>21.809410409245519</v>
      </c>
      <c r="P217" s="89">
        <v>1</v>
      </c>
      <c r="Q217" s="89"/>
    </row>
    <row r="218" spans="3:17" s="70" customFormat="1" ht="35" customHeight="1">
      <c r="C218" s="65">
        <v>211</v>
      </c>
      <c r="D218" s="66">
        <v>8</v>
      </c>
      <c r="E218" s="114"/>
      <c r="F218" s="77">
        <v>9703</v>
      </c>
      <c r="G218" s="78" t="s">
        <v>20</v>
      </c>
      <c r="H218" s="72">
        <v>94.183999999999997</v>
      </c>
      <c r="I218" s="72">
        <v>8.94</v>
      </c>
      <c r="J218" s="68">
        <v>0</v>
      </c>
      <c r="K218" s="68">
        <v>6.7390000000000025</v>
      </c>
      <c r="L218" s="68">
        <v>109.863</v>
      </c>
      <c r="M218" s="68">
        <v>32.232999999999997</v>
      </c>
      <c r="N218" s="68">
        <v>142.096</v>
      </c>
      <c r="O218" s="79">
        <v>28.07779059654219</v>
      </c>
      <c r="P218" s="89">
        <v>1</v>
      </c>
      <c r="Q218" s="89"/>
    </row>
    <row r="219" spans="3:17" s="70" customFormat="1" ht="35" customHeight="1">
      <c r="C219" s="65">
        <v>212</v>
      </c>
      <c r="D219" s="66">
        <v>8</v>
      </c>
      <c r="E219" s="114"/>
      <c r="F219" s="77">
        <v>9704</v>
      </c>
      <c r="G219" s="78" t="s">
        <v>20</v>
      </c>
      <c r="H219" s="72">
        <v>94.183999999999997</v>
      </c>
      <c r="I219" s="72">
        <v>8.94</v>
      </c>
      <c r="J219" s="68">
        <v>0</v>
      </c>
      <c r="K219" s="68">
        <v>6.7390000000000025</v>
      </c>
      <c r="L219" s="68">
        <v>109.863</v>
      </c>
      <c r="M219" s="68">
        <v>32.232999999999997</v>
      </c>
      <c r="N219" s="68">
        <v>142.096</v>
      </c>
      <c r="O219" s="79">
        <v>28.07779059654219</v>
      </c>
      <c r="P219" s="89">
        <v>1</v>
      </c>
      <c r="Q219" s="89"/>
    </row>
    <row r="220" spans="3:17" s="70" customFormat="1" ht="35" customHeight="1">
      <c r="C220" s="65">
        <v>213</v>
      </c>
      <c r="D220" s="66">
        <v>8</v>
      </c>
      <c r="E220" s="114"/>
      <c r="F220" s="77">
        <v>9705</v>
      </c>
      <c r="G220" s="78" t="s">
        <v>19</v>
      </c>
      <c r="H220" s="72">
        <v>67.41</v>
      </c>
      <c r="I220" s="72">
        <v>5.88</v>
      </c>
      <c r="J220" s="68">
        <v>0</v>
      </c>
      <c r="K220" s="68">
        <v>10.050000000000008</v>
      </c>
      <c r="L220" s="68">
        <v>83.34</v>
      </c>
      <c r="M220" s="68">
        <v>27.033000000000001</v>
      </c>
      <c r="N220" s="68">
        <v>110.373</v>
      </c>
      <c r="O220" s="79">
        <v>21.809410409245519</v>
      </c>
      <c r="P220" s="89">
        <v>1</v>
      </c>
      <c r="Q220" s="89"/>
    </row>
    <row r="221" spans="3:17" s="70" customFormat="1" ht="35" customHeight="1">
      <c r="C221" s="65">
        <v>214</v>
      </c>
      <c r="D221" s="66">
        <v>8</v>
      </c>
      <c r="E221" s="114"/>
      <c r="F221" s="77">
        <v>9706</v>
      </c>
      <c r="G221" s="78" t="s">
        <v>19</v>
      </c>
      <c r="H221" s="72">
        <v>67.41</v>
      </c>
      <c r="I221" s="72">
        <v>5.9</v>
      </c>
      <c r="J221" s="68">
        <v>0</v>
      </c>
      <c r="K221" s="68">
        <v>10.030000000000006</v>
      </c>
      <c r="L221" s="68">
        <v>83.34</v>
      </c>
      <c r="M221" s="68">
        <v>26.864000000000001</v>
      </c>
      <c r="N221" s="68">
        <v>110.20400000000001</v>
      </c>
      <c r="O221" s="79">
        <v>21.776016460008272</v>
      </c>
      <c r="P221" s="89">
        <v>1</v>
      </c>
      <c r="Q221" s="89"/>
    </row>
    <row r="222" spans="3:17" s="70" customFormat="1" ht="35" customHeight="1">
      <c r="C222" s="65">
        <v>215</v>
      </c>
      <c r="D222" s="66">
        <v>8</v>
      </c>
      <c r="E222" s="114"/>
      <c r="F222" s="77">
        <v>9707</v>
      </c>
      <c r="G222" s="78" t="s">
        <v>20</v>
      </c>
      <c r="H222" s="72">
        <v>94.183999999999997</v>
      </c>
      <c r="I222" s="72">
        <v>8.94</v>
      </c>
      <c r="J222" s="68">
        <v>0</v>
      </c>
      <c r="K222" s="68">
        <v>6.7390000000000025</v>
      </c>
      <c r="L222" s="68">
        <v>109.863</v>
      </c>
      <c r="M222" s="68">
        <v>32.064</v>
      </c>
      <c r="N222" s="68">
        <v>141.92699999999999</v>
      </c>
      <c r="O222" s="79">
        <v>28.044396647304939</v>
      </c>
      <c r="P222" s="89">
        <v>1</v>
      </c>
      <c r="Q222" s="89"/>
    </row>
    <row r="223" spans="3:17" s="70" customFormat="1" ht="35" customHeight="1">
      <c r="C223" s="65">
        <v>216</v>
      </c>
      <c r="D223" s="66">
        <v>8</v>
      </c>
      <c r="E223" s="115"/>
      <c r="F223" s="77">
        <v>9708</v>
      </c>
      <c r="G223" s="78" t="s">
        <v>20</v>
      </c>
      <c r="H223" s="72">
        <v>94.183999999999997</v>
      </c>
      <c r="I223" s="72">
        <v>8.94</v>
      </c>
      <c r="J223" s="68">
        <v>0</v>
      </c>
      <c r="K223" s="68">
        <v>6.7390000000000025</v>
      </c>
      <c r="L223" s="68">
        <v>109.863</v>
      </c>
      <c r="M223" s="68">
        <v>32.064</v>
      </c>
      <c r="N223" s="68">
        <v>141.92699999999999</v>
      </c>
      <c r="O223" s="79">
        <v>28.044396647304939</v>
      </c>
      <c r="P223" s="89">
        <v>1</v>
      </c>
      <c r="Q223" s="89"/>
    </row>
    <row r="224" spans="3:17" s="70" customFormat="1" ht="35" customHeight="1">
      <c r="C224" s="65">
        <v>217</v>
      </c>
      <c r="D224" s="66">
        <v>8</v>
      </c>
      <c r="E224" s="113">
        <v>8</v>
      </c>
      <c r="F224" s="77">
        <v>9801</v>
      </c>
      <c r="G224" s="78" t="s">
        <v>19</v>
      </c>
      <c r="H224" s="72">
        <v>67.41</v>
      </c>
      <c r="I224" s="72">
        <v>5.88</v>
      </c>
      <c r="J224" s="68">
        <v>0</v>
      </c>
      <c r="K224" s="68">
        <v>10.050000000000008</v>
      </c>
      <c r="L224" s="68">
        <v>83.34</v>
      </c>
      <c r="M224" s="68">
        <v>26.864000000000001</v>
      </c>
      <c r="N224" s="68">
        <v>110.20400000000001</v>
      </c>
      <c r="O224" s="79">
        <v>21.776016460008272</v>
      </c>
      <c r="P224" s="89">
        <v>1</v>
      </c>
      <c r="Q224" s="89"/>
    </row>
    <row r="225" spans="3:17" s="70" customFormat="1" ht="35" customHeight="1">
      <c r="C225" s="65">
        <v>218</v>
      </c>
      <c r="D225" s="66">
        <v>8</v>
      </c>
      <c r="E225" s="114"/>
      <c r="F225" s="77">
        <v>9802</v>
      </c>
      <c r="G225" s="78" t="s">
        <v>19</v>
      </c>
      <c r="H225" s="72">
        <v>67.41</v>
      </c>
      <c r="I225" s="72">
        <v>5.9</v>
      </c>
      <c r="J225" s="68">
        <v>0</v>
      </c>
      <c r="K225" s="68">
        <v>10.030000000000006</v>
      </c>
      <c r="L225" s="68">
        <v>83.34</v>
      </c>
      <c r="M225" s="68">
        <v>27.033000000000001</v>
      </c>
      <c r="N225" s="68">
        <v>110.373</v>
      </c>
      <c r="O225" s="79">
        <v>21.809410409245519</v>
      </c>
      <c r="P225" s="89">
        <v>1</v>
      </c>
      <c r="Q225" s="89"/>
    </row>
    <row r="226" spans="3:17" s="70" customFormat="1" ht="35" customHeight="1">
      <c r="C226" s="65">
        <v>219</v>
      </c>
      <c r="D226" s="66">
        <v>8</v>
      </c>
      <c r="E226" s="114"/>
      <c r="F226" s="77">
        <v>9803</v>
      </c>
      <c r="G226" s="78" t="s">
        <v>20</v>
      </c>
      <c r="H226" s="72">
        <v>94.183999999999997</v>
      </c>
      <c r="I226" s="72">
        <v>8.94</v>
      </c>
      <c r="J226" s="68">
        <v>0</v>
      </c>
      <c r="K226" s="68">
        <v>6.7390000000000025</v>
      </c>
      <c r="L226" s="68">
        <v>109.863</v>
      </c>
      <c r="M226" s="68">
        <v>32.232999999999997</v>
      </c>
      <c r="N226" s="68">
        <v>142.096</v>
      </c>
      <c r="O226" s="79">
        <v>28.07779059654219</v>
      </c>
      <c r="P226" s="89">
        <v>1</v>
      </c>
      <c r="Q226" s="89"/>
    </row>
    <row r="227" spans="3:17" s="70" customFormat="1" ht="35" customHeight="1">
      <c r="C227" s="65">
        <v>220</v>
      </c>
      <c r="D227" s="66">
        <v>8</v>
      </c>
      <c r="E227" s="114"/>
      <c r="F227" s="77">
        <v>9804</v>
      </c>
      <c r="G227" s="78" t="s">
        <v>20</v>
      </c>
      <c r="H227" s="72">
        <v>94.183999999999997</v>
      </c>
      <c r="I227" s="72">
        <v>8.94</v>
      </c>
      <c r="J227" s="68">
        <v>0</v>
      </c>
      <c r="K227" s="68">
        <v>6.7390000000000025</v>
      </c>
      <c r="L227" s="68">
        <v>109.863</v>
      </c>
      <c r="M227" s="68">
        <v>32.232999999999997</v>
      </c>
      <c r="N227" s="68">
        <v>142.096</v>
      </c>
      <c r="O227" s="79">
        <v>28.07779059654219</v>
      </c>
      <c r="P227" s="89">
        <v>1</v>
      </c>
      <c r="Q227" s="89"/>
    </row>
    <row r="228" spans="3:17" s="70" customFormat="1" ht="35" customHeight="1">
      <c r="C228" s="65">
        <v>221</v>
      </c>
      <c r="D228" s="66">
        <v>8</v>
      </c>
      <c r="E228" s="114"/>
      <c r="F228" s="77">
        <v>9805</v>
      </c>
      <c r="G228" s="78" t="s">
        <v>19</v>
      </c>
      <c r="H228" s="72">
        <v>67.41</v>
      </c>
      <c r="I228" s="72">
        <v>5.88</v>
      </c>
      <c r="J228" s="68">
        <v>0</v>
      </c>
      <c r="K228" s="68">
        <v>10.050000000000008</v>
      </c>
      <c r="L228" s="68">
        <v>83.34</v>
      </c>
      <c r="M228" s="68">
        <v>27.033000000000001</v>
      </c>
      <c r="N228" s="68">
        <v>110.373</v>
      </c>
      <c r="O228" s="79">
        <v>21.809410409245519</v>
      </c>
      <c r="P228" s="89">
        <v>1</v>
      </c>
      <c r="Q228" s="89"/>
    </row>
    <row r="229" spans="3:17" s="70" customFormat="1" ht="35" customHeight="1">
      <c r="C229" s="65">
        <v>222</v>
      </c>
      <c r="D229" s="66">
        <v>8</v>
      </c>
      <c r="E229" s="114"/>
      <c r="F229" s="77">
        <v>9806</v>
      </c>
      <c r="G229" s="78" t="s">
        <v>19</v>
      </c>
      <c r="H229" s="72">
        <v>67.41</v>
      </c>
      <c r="I229" s="72">
        <v>5.9</v>
      </c>
      <c r="J229" s="68">
        <v>0</v>
      </c>
      <c r="K229" s="68">
        <v>10.030000000000006</v>
      </c>
      <c r="L229" s="68">
        <v>83.34</v>
      </c>
      <c r="M229" s="68">
        <v>26.864000000000001</v>
      </c>
      <c r="N229" s="68">
        <v>110.20400000000001</v>
      </c>
      <c r="O229" s="79">
        <v>21.776016460008272</v>
      </c>
      <c r="P229" s="89">
        <v>1</v>
      </c>
      <c r="Q229" s="89"/>
    </row>
    <row r="230" spans="3:17" s="70" customFormat="1" ht="35" customHeight="1">
      <c r="C230" s="65">
        <v>223</v>
      </c>
      <c r="D230" s="66">
        <v>8</v>
      </c>
      <c r="E230" s="114"/>
      <c r="F230" s="77">
        <v>9807</v>
      </c>
      <c r="G230" s="78" t="s">
        <v>20</v>
      </c>
      <c r="H230" s="72">
        <v>94.183999999999997</v>
      </c>
      <c r="I230" s="72">
        <v>8.94</v>
      </c>
      <c r="J230" s="68">
        <v>0</v>
      </c>
      <c r="K230" s="68">
        <v>6.7390000000000025</v>
      </c>
      <c r="L230" s="68">
        <v>109.863</v>
      </c>
      <c r="M230" s="68">
        <v>32.064</v>
      </c>
      <c r="N230" s="68">
        <v>141.92699999999999</v>
      </c>
      <c r="O230" s="79">
        <v>28.044396647304939</v>
      </c>
      <c r="P230" s="89">
        <v>1</v>
      </c>
      <c r="Q230" s="89"/>
    </row>
    <row r="231" spans="3:17" s="70" customFormat="1" ht="35" customHeight="1">
      <c r="C231" s="65">
        <v>224</v>
      </c>
      <c r="D231" s="66">
        <v>8</v>
      </c>
      <c r="E231" s="115"/>
      <c r="F231" s="77">
        <v>9808</v>
      </c>
      <c r="G231" s="78" t="s">
        <v>20</v>
      </c>
      <c r="H231" s="72">
        <v>94.183999999999997</v>
      </c>
      <c r="I231" s="72">
        <v>8.94</v>
      </c>
      <c r="J231" s="68">
        <v>0</v>
      </c>
      <c r="K231" s="68">
        <v>6.7390000000000025</v>
      </c>
      <c r="L231" s="68">
        <v>109.863</v>
      </c>
      <c r="M231" s="68">
        <v>32.064</v>
      </c>
      <c r="N231" s="68">
        <v>141.92699999999999</v>
      </c>
      <c r="O231" s="79">
        <v>28.044396647304939</v>
      </c>
      <c r="P231" s="89">
        <v>1</v>
      </c>
      <c r="Q231" s="89"/>
    </row>
    <row r="232" spans="3:17" s="70" customFormat="1" ht="35" customHeight="1">
      <c r="C232" s="65">
        <v>225</v>
      </c>
      <c r="D232" s="66">
        <v>8</v>
      </c>
      <c r="E232" s="113">
        <v>9</v>
      </c>
      <c r="F232" s="77">
        <v>9901</v>
      </c>
      <c r="G232" s="78" t="s">
        <v>22</v>
      </c>
      <c r="H232" s="72">
        <v>67.41</v>
      </c>
      <c r="I232" s="72">
        <v>5.88</v>
      </c>
      <c r="J232" s="68"/>
      <c r="K232" s="68">
        <v>11.490000000000006</v>
      </c>
      <c r="L232" s="68">
        <v>84.78</v>
      </c>
      <c r="M232" s="68">
        <v>27.317</v>
      </c>
      <c r="N232" s="68">
        <v>112.09700000000001</v>
      </c>
      <c r="O232" s="79">
        <v>22.150068210931973</v>
      </c>
      <c r="P232" s="89">
        <v>1</v>
      </c>
      <c r="Q232" s="89"/>
    </row>
    <row r="233" spans="3:17" s="70" customFormat="1" ht="35" customHeight="1">
      <c r="C233" s="65">
        <v>226</v>
      </c>
      <c r="D233" s="66">
        <v>8</v>
      </c>
      <c r="E233" s="114"/>
      <c r="F233" s="77">
        <v>9902</v>
      </c>
      <c r="G233" s="78" t="s">
        <v>22</v>
      </c>
      <c r="H233" s="72">
        <v>67.41</v>
      </c>
      <c r="I233" s="72">
        <v>5.9</v>
      </c>
      <c r="J233" s="68"/>
      <c r="K233" s="68">
        <v>11.470000000000004</v>
      </c>
      <c r="L233" s="68">
        <v>84.78</v>
      </c>
      <c r="M233" s="68">
        <v>27.486000000000001</v>
      </c>
      <c r="N233" s="68">
        <v>112.26600000000001</v>
      </c>
      <c r="O233" s="79">
        <v>22.183462160169221</v>
      </c>
      <c r="P233" s="89">
        <v>1</v>
      </c>
      <c r="Q233" s="89"/>
    </row>
    <row r="234" spans="3:17" s="70" customFormat="1" ht="35" customHeight="1">
      <c r="C234" s="65">
        <v>227</v>
      </c>
      <c r="D234" s="66">
        <v>8</v>
      </c>
      <c r="E234" s="114"/>
      <c r="F234" s="77">
        <v>9903</v>
      </c>
      <c r="G234" s="78" t="s">
        <v>20</v>
      </c>
      <c r="H234" s="72">
        <v>94.183999999999997</v>
      </c>
      <c r="I234" s="72">
        <v>8.94</v>
      </c>
      <c r="J234" s="68"/>
      <c r="K234" s="68">
        <v>6.7390000000000025</v>
      </c>
      <c r="L234" s="68">
        <v>109.863</v>
      </c>
      <c r="M234" s="68">
        <v>32.232999999999997</v>
      </c>
      <c r="N234" s="68">
        <v>142.096</v>
      </c>
      <c r="O234" s="79">
        <v>28.07779059654219</v>
      </c>
      <c r="P234" s="89">
        <v>1</v>
      </c>
      <c r="Q234" s="89"/>
    </row>
    <row r="235" spans="3:17" s="70" customFormat="1" ht="35" customHeight="1">
      <c r="C235" s="65">
        <v>228</v>
      </c>
      <c r="D235" s="66">
        <v>8</v>
      </c>
      <c r="E235" s="114"/>
      <c r="F235" s="77">
        <v>9904</v>
      </c>
      <c r="G235" s="78" t="s">
        <v>20</v>
      </c>
      <c r="H235" s="72">
        <v>94.183999999999997</v>
      </c>
      <c r="I235" s="72">
        <v>8.94</v>
      </c>
      <c r="J235" s="68"/>
      <c r="K235" s="68">
        <v>6.7390000000000025</v>
      </c>
      <c r="L235" s="68">
        <v>109.863</v>
      </c>
      <c r="M235" s="68">
        <v>32.232999999999997</v>
      </c>
      <c r="N235" s="68">
        <v>142.096</v>
      </c>
      <c r="O235" s="79">
        <v>28.07779059654219</v>
      </c>
      <c r="P235" s="89">
        <v>1</v>
      </c>
      <c r="Q235" s="89"/>
    </row>
    <row r="236" spans="3:17" s="70" customFormat="1" ht="35" customHeight="1">
      <c r="C236" s="65">
        <v>229</v>
      </c>
      <c r="D236" s="66">
        <v>8</v>
      </c>
      <c r="E236" s="114"/>
      <c r="F236" s="77">
        <v>9905</v>
      </c>
      <c r="G236" s="78" t="s">
        <v>22</v>
      </c>
      <c r="H236" s="72">
        <v>67.41</v>
      </c>
      <c r="I236" s="72">
        <v>5.88</v>
      </c>
      <c r="J236" s="68"/>
      <c r="K236" s="68">
        <v>11.490000000000006</v>
      </c>
      <c r="L236" s="68">
        <v>84.78</v>
      </c>
      <c r="M236" s="68">
        <v>27.486000000000001</v>
      </c>
      <c r="N236" s="68">
        <v>112.26600000000001</v>
      </c>
      <c r="O236" s="79">
        <v>22.183462160169221</v>
      </c>
      <c r="P236" s="89">
        <v>1</v>
      </c>
      <c r="Q236" s="89"/>
    </row>
    <row r="237" spans="3:17" s="70" customFormat="1" ht="35" customHeight="1">
      <c r="C237" s="65">
        <v>230</v>
      </c>
      <c r="D237" s="66">
        <v>8</v>
      </c>
      <c r="E237" s="114"/>
      <c r="F237" s="77">
        <v>9906</v>
      </c>
      <c r="G237" s="78" t="s">
        <v>22</v>
      </c>
      <c r="H237" s="72">
        <v>67.41</v>
      </c>
      <c r="I237" s="72">
        <v>5.9</v>
      </c>
      <c r="J237" s="68"/>
      <c r="K237" s="68">
        <v>11.470000000000004</v>
      </c>
      <c r="L237" s="68">
        <v>84.78</v>
      </c>
      <c r="M237" s="68">
        <v>27.317</v>
      </c>
      <c r="N237" s="68">
        <v>112.09700000000001</v>
      </c>
      <c r="O237" s="79">
        <v>22.150068210931973</v>
      </c>
      <c r="P237" s="89">
        <v>1</v>
      </c>
      <c r="Q237" s="89"/>
    </row>
    <row r="238" spans="3:17" s="70" customFormat="1" ht="35" customHeight="1">
      <c r="C238" s="65">
        <v>231</v>
      </c>
      <c r="D238" s="66">
        <v>8</v>
      </c>
      <c r="E238" s="114"/>
      <c r="F238" s="77">
        <v>9907</v>
      </c>
      <c r="G238" s="78" t="s">
        <v>20</v>
      </c>
      <c r="H238" s="72">
        <v>94.183999999999997</v>
      </c>
      <c r="I238" s="72">
        <v>8.94</v>
      </c>
      <c r="J238" s="68">
        <v>0</v>
      </c>
      <c r="K238" s="68">
        <v>6.7390000000000025</v>
      </c>
      <c r="L238" s="68">
        <v>109.863</v>
      </c>
      <c r="M238" s="68">
        <v>32.064</v>
      </c>
      <c r="N238" s="68">
        <v>141.92699999999999</v>
      </c>
      <c r="O238" s="79">
        <v>28.044396647304939</v>
      </c>
      <c r="P238" s="89">
        <v>1</v>
      </c>
      <c r="Q238" s="89"/>
    </row>
    <row r="239" spans="3:17" s="70" customFormat="1" ht="35" customHeight="1">
      <c r="C239" s="65">
        <v>232</v>
      </c>
      <c r="D239" s="66">
        <v>8</v>
      </c>
      <c r="E239" s="115"/>
      <c r="F239" s="77">
        <v>9908</v>
      </c>
      <c r="G239" s="78" t="s">
        <v>20</v>
      </c>
      <c r="H239" s="72">
        <v>94.183999999999997</v>
      </c>
      <c r="I239" s="72">
        <v>8.94</v>
      </c>
      <c r="J239" s="68">
        <v>0</v>
      </c>
      <c r="K239" s="68">
        <v>6.7390000000000025</v>
      </c>
      <c r="L239" s="68">
        <v>109.863</v>
      </c>
      <c r="M239" s="68">
        <v>32.064</v>
      </c>
      <c r="N239" s="68">
        <v>141.92699999999999</v>
      </c>
      <c r="O239" s="79">
        <v>28.044396647304939</v>
      </c>
      <c r="P239" s="89">
        <v>1</v>
      </c>
      <c r="Q239" s="89"/>
    </row>
    <row r="240" spans="3:17" s="70" customFormat="1" ht="35" customHeight="1">
      <c r="C240" s="65">
        <v>233</v>
      </c>
      <c r="D240" s="66">
        <v>8</v>
      </c>
      <c r="E240" s="113">
        <v>10</v>
      </c>
      <c r="F240" s="77">
        <v>91001</v>
      </c>
      <c r="G240" s="78" t="s">
        <v>19</v>
      </c>
      <c r="H240" s="72">
        <v>67.41</v>
      </c>
      <c r="I240" s="72">
        <v>5.88</v>
      </c>
      <c r="J240" s="68">
        <v>0</v>
      </c>
      <c r="K240" s="68">
        <v>10.050000000000008</v>
      </c>
      <c r="L240" s="68">
        <v>83.34</v>
      </c>
      <c r="M240" s="68">
        <v>26.864000000000001</v>
      </c>
      <c r="N240" s="68">
        <v>110.20400000000001</v>
      </c>
      <c r="O240" s="79">
        <v>21.776016460008272</v>
      </c>
      <c r="P240" s="89">
        <v>1</v>
      </c>
      <c r="Q240" s="89"/>
    </row>
    <row r="241" spans="3:17" s="70" customFormat="1" ht="35" customHeight="1">
      <c r="C241" s="65">
        <v>234</v>
      </c>
      <c r="D241" s="66">
        <v>8</v>
      </c>
      <c r="E241" s="114"/>
      <c r="F241" s="77">
        <v>91002</v>
      </c>
      <c r="G241" s="78" t="s">
        <v>19</v>
      </c>
      <c r="H241" s="72">
        <v>67.41</v>
      </c>
      <c r="I241" s="72">
        <v>5.9</v>
      </c>
      <c r="J241" s="68">
        <v>0</v>
      </c>
      <c r="K241" s="68">
        <v>10.030000000000006</v>
      </c>
      <c r="L241" s="68">
        <v>83.34</v>
      </c>
      <c r="M241" s="68">
        <v>27.033000000000001</v>
      </c>
      <c r="N241" s="68">
        <v>110.373</v>
      </c>
      <c r="O241" s="79">
        <v>21.809410409245519</v>
      </c>
      <c r="P241" s="89">
        <v>1</v>
      </c>
      <c r="Q241" s="89"/>
    </row>
    <row r="242" spans="3:17" s="70" customFormat="1" ht="35" customHeight="1">
      <c r="C242" s="65">
        <v>235</v>
      </c>
      <c r="D242" s="66">
        <v>8</v>
      </c>
      <c r="E242" s="114"/>
      <c r="F242" s="77">
        <v>91003</v>
      </c>
      <c r="G242" s="78" t="s">
        <v>20</v>
      </c>
      <c r="H242" s="72">
        <v>94.183999999999997</v>
      </c>
      <c r="I242" s="72">
        <v>8.94</v>
      </c>
      <c r="J242" s="68">
        <v>0</v>
      </c>
      <c r="K242" s="68">
        <v>6.7390000000000025</v>
      </c>
      <c r="L242" s="68">
        <v>109.863</v>
      </c>
      <c r="M242" s="68">
        <v>32.232999999999997</v>
      </c>
      <c r="N242" s="68">
        <v>142.096</v>
      </c>
      <c r="O242" s="79">
        <v>28.07779059654219</v>
      </c>
      <c r="P242" s="89">
        <v>1</v>
      </c>
      <c r="Q242" s="89"/>
    </row>
    <row r="243" spans="3:17" s="70" customFormat="1" ht="35" customHeight="1">
      <c r="C243" s="65">
        <v>236</v>
      </c>
      <c r="D243" s="66">
        <v>8</v>
      </c>
      <c r="E243" s="114"/>
      <c r="F243" s="77">
        <v>91004</v>
      </c>
      <c r="G243" s="78" t="s">
        <v>20</v>
      </c>
      <c r="H243" s="72">
        <v>94.183999999999997</v>
      </c>
      <c r="I243" s="72">
        <v>8.94</v>
      </c>
      <c r="J243" s="68">
        <v>0</v>
      </c>
      <c r="K243" s="68">
        <v>6.7390000000000025</v>
      </c>
      <c r="L243" s="68">
        <v>109.863</v>
      </c>
      <c r="M243" s="68">
        <v>32.232999999999997</v>
      </c>
      <c r="N243" s="68">
        <v>142.096</v>
      </c>
      <c r="O243" s="79">
        <v>28.07779059654219</v>
      </c>
      <c r="P243" s="89">
        <v>1</v>
      </c>
      <c r="Q243" s="89"/>
    </row>
    <row r="244" spans="3:17" s="70" customFormat="1" ht="35" customHeight="1">
      <c r="C244" s="65">
        <v>237</v>
      </c>
      <c r="D244" s="66">
        <v>8</v>
      </c>
      <c r="E244" s="114"/>
      <c r="F244" s="77">
        <v>91005</v>
      </c>
      <c r="G244" s="78" t="s">
        <v>19</v>
      </c>
      <c r="H244" s="72">
        <v>67.41</v>
      </c>
      <c r="I244" s="72">
        <v>5.88</v>
      </c>
      <c r="J244" s="68">
        <v>0</v>
      </c>
      <c r="K244" s="68">
        <v>10.050000000000008</v>
      </c>
      <c r="L244" s="68">
        <v>83.34</v>
      </c>
      <c r="M244" s="68">
        <v>27.033000000000001</v>
      </c>
      <c r="N244" s="68">
        <v>110.373</v>
      </c>
      <c r="O244" s="79">
        <v>21.809410409245519</v>
      </c>
      <c r="P244" s="89">
        <v>1</v>
      </c>
      <c r="Q244" s="89"/>
    </row>
    <row r="245" spans="3:17" s="70" customFormat="1" ht="35" customHeight="1">
      <c r="C245" s="65">
        <v>238</v>
      </c>
      <c r="D245" s="66">
        <v>8</v>
      </c>
      <c r="E245" s="114"/>
      <c r="F245" s="77">
        <v>91006</v>
      </c>
      <c r="G245" s="78" t="s">
        <v>19</v>
      </c>
      <c r="H245" s="72">
        <v>67.41</v>
      </c>
      <c r="I245" s="72">
        <v>5.9</v>
      </c>
      <c r="J245" s="68">
        <v>0</v>
      </c>
      <c r="K245" s="68">
        <v>10.030000000000006</v>
      </c>
      <c r="L245" s="68">
        <v>83.34</v>
      </c>
      <c r="M245" s="68">
        <v>26.864000000000001</v>
      </c>
      <c r="N245" s="68">
        <v>110.20400000000001</v>
      </c>
      <c r="O245" s="79">
        <v>21.776016460008272</v>
      </c>
      <c r="P245" s="89">
        <v>0</v>
      </c>
      <c r="Q245" s="89">
        <v>1</v>
      </c>
    </row>
    <row r="246" spans="3:17" s="70" customFormat="1" ht="35" customHeight="1">
      <c r="C246" s="65">
        <v>239</v>
      </c>
      <c r="D246" s="66">
        <v>8</v>
      </c>
      <c r="E246" s="114"/>
      <c r="F246" s="77">
        <v>91007</v>
      </c>
      <c r="G246" s="78" t="s">
        <v>20</v>
      </c>
      <c r="H246" s="72">
        <v>94.183999999999997</v>
      </c>
      <c r="I246" s="72">
        <v>8.94</v>
      </c>
      <c r="J246" s="68">
        <v>0</v>
      </c>
      <c r="K246" s="68">
        <v>6.7390000000000025</v>
      </c>
      <c r="L246" s="68">
        <v>109.863</v>
      </c>
      <c r="M246" s="68">
        <v>32.064</v>
      </c>
      <c r="N246" s="68">
        <v>141.92699999999999</v>
      </c>
      <c r="O246" s="79">
        <v>28.044396647304939</v>
      </c>
      <c r="P246" s="89">
        <v>1</v>
      </c>
      <c r="Q246" s="89"/>
    </row>
    <row r="247" spans="3:17" s="70" customFormat="1" ht="35" customHeight="1">
      <c r="C247" s="65">
        <v>240</v>
      </c>
      <c r="D247" s="66">
        <v>8</v>
      </c>
      <c r="E247" s="115"/>
      <c r="F247" s="77">
        <v>91008</v>
      </c>
      <c r="G247" s="78" t="s">
        <v>20</v>
      </c>
      <c r="H247" s="72">
        <v>94.183999999999997</v>
      </c>
      <c r="I247" s="72">
        <v>8.94</v>
      </c>
      <c r="J247" s="68">
        <v>0</v>
      </c>
      <c r="K247" s="68">
        <v>6.7390000000000025</v>
      </c>
      <c r="L247" s="68">
        <v>109.863</v>
      </c>
      <c r="M247" s="68">
        <v>32.064</v>
      </c>
      <c r="N247" s="68">
        <v>141.92699999999999</v>
      </c>
      <c r="O247" s="79">
        <v>28.044396647304939</v>
      </c>
      <c r="P247" s="89">
        <v>1</v>
      </c>
      <c r="Q247" s="89"/>
    </row>
    <row r="248" spans="3:17" s="70" customFormat="1" ht="35" customHeight="1">
      <c r="C248" s="65">
        <v>241</v>
      </c>
      <c r="D248" s="66">
        <v>8</v>
      </c>
      <c r="E248" s="113">
        <v>11</v>
      </c>
      <c r="F248" s="77">
        <v>91101</v>
      </c>
      <c r="G248" s="78" t="s">
        <v>19</v>
      </c>
      <c r="H248" s="72">
        <v>67.41</v>
      </c>
      <c r="I248" s="72">
        <v>5.88</v>
      </c>
      <c r="J248" s="68">
        <v>0</v>
      </c>
      <c r="K248" s="68">
        <v>10.050000000000008</v>
      </c>
      <c r="L248" s="68">
        <v>83.34</v>
      </c>
      <c r="M248" s="68">
        <v>26.864000000000001</v>
      </c>
      <c r="N248" s="68">
        <v>110.20400000000001</v>
      </c>
      <c r="O248" s="79">
        <v>21.776016460008272</v>
      </c>
      <c r="P248" s="89">
        <v>1</v>
      </c>
      <c r="Q248" s="89"/>
    </row>
    <row r="249" spans="3:17" s="70" customFormat="1" ht="35" customHeight="1">
      <c r="C249" s="65">
        <v>242</v>
      </c>
      <c r="D249" s="66">
        <v>8</v>
      </c>
      <c r="E249" s="114"/>
      <c r="F249" s="77">
        <v>91102</v>
      </c>
      <c r="G249" s="78" t="s">
        <v>19</v>
      </c>
      <c r="H249" s="72">
        <v>67.41</v>
      </c>
      <c r="I249" s="72">
        <v>5.9</v>
      </c>
      <c r="J249" s="68">
        <v>0</v>
      </c>
      <c r="K249" s="68">
        <v>10.030000000000006</v>
      </c>
      <c r="L249" s="68">
        <v>83.34</v>
      </c>
      <c r="M249" s="68">
        <v>27.033000000000001</v>
      </c>
      <c r="N249" s="68">
        <v>110.373</v>
      </c>
      <c r="O249" s="79">
        <v>21.809410409245519</v>
      </c>
      <c r="P249" s="89">
        <v>1</v>
      </c>
      <c r="Q249" s="89"/>
    </row>
    <row r="250" spans="3:17" s="70" customFormat="1" ht="35" customHeight="1">
      <c r="C250" s="65">
        <v>243</v>
      </c>
      <c r="D250" s="66">
        <v>8</v>
      </c>
      <c r="E250" s="114"/>
      <c r="F250" s="77">
        <v>91103</v>
      </c>
      <c r="G250" s="78" t="s">
        <v>20</v>
      </c>
      <c r="H250" s="72">
        <v>94.183999999999997</v>
      </c>
      <c r="I250" s="72">
        <v>8.94</v>
      </c>
      <c r="J250" s="68">
        <v>0</v>
      </c>
      <c r="K250" s="68">
        <v>6.7390000000000025</v>
      </c>
      <c r="L250" s="68">
        <v>109.863</v>
      </c>
      <c r="M250" s="68">
        <v>32.232999999999997</v>
      </c>
      <c r="N250" s="68">
        <v>142.096</v>
      </c>
      <c r="O250" s="79">
        <v>28.07779059654219</v>
      </c>
      <c r="P250" s="89">
        <v>1</v>
      </c>
      <c r="Q250" s="89"/>
    </row>
    <row r="251" spans="3:17" s="70" customFormat="1" ht="35" customHeight="1">
      <c r="C251" s="65">
        <v>244</v>
      </c>
      <c r="D251" s="66">
        <v>8</v>
      </c>
      <c r="E251" s="114"/>
      <c r="F251" s="77">
        <v>91104</v>
      </c>
      <c r="G251" s="78" t="s">
        <v>20</v>
      </c>
      <c r="H251" s="72">
        <v>94.183999999999997</v>
      </c>
      <c r="I251" s="72">
        <v>8.94</v>
      </c>
      <c r="J251" s="68">
        <v>0</v>
      </c>
      <c r="K251" s="68">
        <v>6.7390000000000025</v>
      </c>
      <c r="L251" s="68">
        <v>109.863</v>
      </c>
      <c r="M251" s="68">
        <v>32.232999999999997</v>
      </c>
      <c r="N251" s="68">
        <v>142.096</v>
      </c>
      <c r="O251" s="79">
        <v>28.07779059654219</v>
      </c>
      <c r="P251" s="89">
        <v>1</v>
      </c>
      <c r="Q251" s="89"/>
    </row>
    <row r="252" spans="3:17" s="70" customFormat="1" ht="35" customHeight="1">
      <c r="C252" s="65">
        <v>245</v>
      </c>
      <c r="D252" s="66">
        <v>8</v>
      </c>
      <c r="E252" s="114"/>
      <c r="F252" s="77">
        <v>91105</v>
      </c>
      <c r="G252" s="78" t="s">
        <v>19</v>
      </c>
      <c r="H252" s="72">
        <v>67.41</v>
      </c>
      <c r="I252" s="72">
        <v>5.88</v>
      </c>
      <c r="J252" s="68">
        <v>0</v>
      </c>
      <c r="K252" s="68">
        <v>10.050000000000008</v>
      </c>
      <c r="L252" s="68">
        <v>83.34</v>
      </c>
      <c r="M252" s="68">
        <v>27.033000000000001</v>
      </c>
      <c r="N252" s="68">
        <v>110.373</v>
      </c>
      <c r="O252" s="79">
        <v>21.809410409245519</v>
      </c>
      <c r="P252" s="89">
        <v>1</v>
      </c>
      <c r="Q252" s="89"/>
    </row>
    <row r="253" spans="3:17" s="70" customFormat="1" ht="35" customHeight="1">
      <c r="C253" s="65">
        <v>246</v>
      </c>
      <c r="D253" s="66">
        <v>8</v>
      </c>
      <c r="E253" s="114"/>
      <c r="F253" s="77">
        <v>91106</v>
      </c>
      <c r="G253" s="78" t="s">
        <v>19</v>
      </c>
      <c r="H253" s="72">
        <v>67.41</v>
      </c>
      <c r="I253" s="72">
        <v>5.9</v>
      </c>
      <c r="J253" s="68">
        <v>0</v>
      </c>
      <c r="K253" s="68">
        <v>10.030000000000006</v>
      </c>
      <c r="L253" s="68">
        <v>83.34</v>
      </c>
      <c r="M253" s="68">
        <v>26.864000000000001</v>
      </c>
      <c r="N253" s="68">
        <v>110.20400000000001</v>
      </c>
      <c r="O253" s="79">
        <v>21.776016460008272</v>
      </c>
      <c r="P253" s="89">
        <v>1</v>
      </c>
      <c r="Q253" s="89"/>
    </row>
    <row r="254" spans="3:17" s="70" customFormat="1" ht="35" customHeight="1">
      <c r="C254" s="65">
        <v>247</v>
      </c>
      <c r="D254" s="66">
        <v>8</v>
      </c>
      <c r="E254" s="114"/>
      <c r="F254" s="77">
        <v>91107</v>
      </c>
      <c r="G254" s="78" t="s">
        <v>20</v>
      </c>
      <c r="H254" s="72">
        <v>94.183999999999997</v>
      </c>
      <c r="I254" s="72">
        <v>8.94</v>
      </c>
      <c r="J254" s="68">
        <v>0</v>
      </c>
      <c r="K254" s="68">
        <v>6.7390000000000025</v>
      </c>
      <c r="L254" s="68">
        <v>109.863</v>
      </c>
      <c r="M254" s="68">
        <v>32.064</v>
      </c>
      <c r="N254" s="68">
        <v>141.92699999999999</v>
      </c>
      <c r="O254" s="79">
        <v>28.044396647304939</v>
      </c>
      <c r="P254" s="89">
        <v>1</v>
      </c>
      <c r="Q254" s="89"/>
    </row>
    <row r="255" spans="3:17" s="70" customFormat="1" ht="35" customHeight="1">
      <c r="C255" s="65">
        <v>248</v>
      </c>
      <c r="D255" s="66">
        <v>8</v>
      </c>
      <c r="E255" s="115"/>
      <c r="F255" s="77">
        <v>91108</v>
      </c>
      <c r="G255" s="78" t="s">
        <v>20</v>
      </c>
      <c r="H255" s="72">
        <v>94.183999999999997</v>
      </c>
      <c r="I255" s="72">
        <v>8.94</v>
      </c>
      <c r="J255" s="68">
        <v>0</v>
      </c>
      <c r="K255" s="68">
        <v>6.7390000000000025</v>
      </c>
      <c r="L255" s="68">
        <v>109.863</v>
      </c>
      <c r="M255" s="68">
        <v>32.064</v>
      </c>
      <c r="N255" s="68">
        <v>141.92699999999999</v>
      </c>
      <c r="O255" s="79">
        <v>28.044396647304939</v>
      </c>
      <c r="P255" s="89">
        <v>1</v>
      </c>
      <c r="Q255" s="89"/>
    </row>
    <row r="256" spans="3:17" s="70" customFormat="1" ht="35" customHeight="1">
      <c r="C256" s="65">
        <v>249</v>
      </c>
      <c r="D256" s="66">
        <v>8</v>
      </c>
      <c r="E256" s="113">
        <v>12</v>
      </c>
      <c r="F256" s="77">
        <v>91201</v>
      </c>
      <c r="G256" s="78" t="s">
        <v>22</v>
      </c>
      <c r="H256" s="72">
        <v>67.41</v>
      </c>
      <c r="I256" s="72">
        <v>5.88</v>
      </c>
      <c r="J256" s="68"/>
      <c r="K256" s="68">
        <v>11.490000000000006</v>
      </c>
      <c r="L256" s="68">
        <v>84.78</v>
      </c>
      <c r="M256" s="68">
        <v>27.317</v>
      </c>
      <c r="N256" s="68">
        <v>112.09700000000001</v>
      </c>
      <c r="O256" s="79">
        <v>22.150068210931973</v>
      </c>
      <c r="P256" s="89">
        <v>1</v>
      </c>
      <c r="Q256" s="89"/>
    </row>
    <row r="257" spans="3:17" s="70" customFormat="1" ht="35" customHeight="1">
      <c r="C257" s="65">
        <v>250</v>
      </c>
      <c r="D257" s="66">
        <v>8</v>
      </c>
      <c r="E257" s="114"/>
      <c r="F257" s="77">
        <v>91202</v>
      </c>
      <c r="G257" s="78" t="s">
        <v>22</v>
      </c>
      <c r="H257" s="72">
        <v>67.41</v>
      </c>
      <c r="I257" s="72">
        <v>5.9</v>
      </c>
      <c r="J257" s="68"/>
      <c r="K257" s="68">
        <v>11.470000000000004</v>
      </c>
      <c r="L257" s="68">
        <v>84.78</v>
      </c>
      <c r="M257" s="68">
        <v>27.486000000000001</v>
      </c>
      <c r="N257" s="68">
        <v>112.26600000000001</v>
      </c>
      <c r="O257" s="79">
        <v>22.183462160169221</v>
      </c>
      <c r="P257" s="89">
        <v>0</v>
      </c>
      <c r="Q257" s="89">
        <v>1</v>
      </c>
    </row>
    <row r="258" spans="3:17" s="70" customFormat="1" ht="35" customHeight="1">
      <c r="C258" s="65">
        <v>251</v>
      </c>
      <c r="D258" s="66">
        <v>8</v>
      </c>
      <c r="E258" s="114"/>
      <c r="F258" s="77">
        <v>91203</v>
      </c>
      <c r="G258" s="78" t="s">
        <v>20</v>
      </c>
      <c r="H258" s="72">
        <v>94.183999999999997</v>
      </c>
      <c r="I258" s="72">
        <v>8.94</v>
      </c>
      <c r="J258" s="68"/>
      <c r="K258" s="68">
        <v>6.7390000000000025</v>
      </c>
      <c r="L258" s="68">
        <v>109.863</v>
      </c>
      <c r="M258" s="68">
        <v>32.232999999999997</v>
      </c>
      <c r="N258" s="68">
        <v>142.096</v>
      </c>
      <c r="O258" s="79">
        <v>28.07779059654219</v>
      </c>
      <c r="P258" s="89">
        <v>1</v>
      </c>
      <c r="Q258" s="89"/>
    </row>
    <row r="259" spans="3:17" s="70" customFormat="1" ht="35" customHeight="1">
      <c r="C259" s="65">
        <v>252</v>
      </c>
      <c r="D259" s="66">
        <v>8</v>
      </c>
      <c r="E259" s="114"/>
      <c r="F259" s="77">
        <v>91204</v>
      </c>
      <c r="G259" s="78" t="s">
        <v>20</v>
      </c>
      <c r="H259" s="72">
        <v>94.183999999999997</v>
      </c>
      <c r="I259" s="72">
        <v>8.94</v>
      </c>
      <c r="J259" s="68"/>
      <c r="K259" s="68">
        <v>6.7390000000000025</v>
      </c>
      <c r="L259" s="68">
        <v>109.863</v>
      </c>
      <c r="M259" s="68">
        <v>32.232999999999997</v>
      </c>
      <c r="N259" s="68">
        <v>142.096</v>
      </c>
      <c r="O259" s="79">
        <v>28.07779059654219</v>
      </c>
      <c r="P259" s="89">
        <v>1</v>
      </c>
      <c r="Q259" s="89"/>
    </row>
    <row r="260" spans="3:17" s="70" customFormat="1" ht="35" customHeight="1">
      <c r="C260" s="65">
        <v>253</v>
      </c>
      <c r="D260" s="66">
        <v>8</v>
      </c>
      <c r="E260" s="114"/>
      <c r="F260" s="77">
        <v>91205</v>
      </c>
      <c r="G260" s="78" t="s">
        <v>22</v>
      </c>
      <c r="H260" s="72">
        <v>67.41</v>
      </c>
      <c r="I260" s="72">
        <v>5.88</v>
      </c>
      <c r="J260" s="68"/>
      <c r="K260" s="68">
        <v>11.490000000000006</v>
      </c>
      <c r="L260" s="68">
        <v>84.78</v>
      </c>
      <c r="M260" s="68">
        <v>27.486000000000001</v>
      </c>
      <c r="N260" s="68">
        <v>112.26600000000001</v>
      </c>
      <c r="O260" s="79">
        <v>22.183462160169221</v>
      </c>
      <c r="P260" s="89">
        <v>1</v>
      </c>
      <c r="Q260" s="89"/>
    </row>
    <row r="261" spans="3:17" s="70" customFormat="1" ht="35" customHeight="1">
      <c r="C261" s="65">
        <v>254</v>
      </c>
      <c r="D261" s="66">
        <v>8</v>
      </c>
      <c r="E261" s="114"/>
      <c r="F261" s="77">
        <v>91206</v>
      </c>
      <c r="G261" s="78" t="s">
        <v>22</v>
      </c>
      <c r="H261" s="72">
        <v>67.41</v>
      </c>
      <c r="I261" s="72">
        <v>5.9</v>
      </c>
      <c r="J261" s="68"/>
      <c r="K261" s="68">
        <v>11.470000000000004</v>
      </c>
      <c r="L261" s="68">
        <v>84.78</v>
      </c>
      <c r="M261" s="68">
        <v>27.317</v>
      </c>
      <c r="N261" s="68">
        <v>112.09700000000001</v>
      </c>
      <c r="O261" s="79">
        <v>22.150068210931973</v>
      </c>
      <c r="P261" s="89">
        <v>1</v>
      </c>
      <c r="Q261" s="89"/>
    </row>
    <row r="262" spans="3:17" s="70" customFormat="1" ht="35" customHeight="1">
      <c r="C262" s="65">
        <v>255</v>
      </c>
      <c r="D262" s="66">
        <v>8</v>
      </c>
      <c r="E262" s="114"/>
      <c r="F262" s="77">
        <v>91207</v>
      </c>
      <c r="G262" s="78" t="s">
        <v>20</v>
      </c>
      <c r="H262" s="72">
        <v>94.183999999999997</v>
      </c>
      <c r="I262" s="72">
        <v>8.94</v>
      </c>
      <c r="J262" s="68">
        <v>0</v>
      </c>
      <c r="K262" s="68">
        <v>6.7390000000000025</v>
      </c>
      <c r="L262" s="68">
        <v>109.863</v>
      </c>
      <c r="M262" s="68">
        <v>32.064</v>
      </c>
      <c r="N262" s="68">
        <v>141.92699999999999</v>
      </c>
      <c r="O262" s="79">
        <v>28.044396647304939</v>
      </c>
      <c r="P262" s="89">
        <v>1</v>
      </c>
      <c r="Q262" s="89"/>
    </row>
    <row r="263" spans="3:17" s="70" customFormat="1" ht="35" customHeight="1">
      <c r="C263" s="65">
        <v>256</v>
      </c>
      <c r="D263" s="66">
        <v>8</v>
      </c>
      <c r="E263" s="115"/>
      <c r="F263" s="77">
        <v>91208</v>
      </c>
      <c r="G263" s="78" t="s">
        <v>20</v>
      </c>
      <c r="H263" s="72">
        <v>94.183999999999997</v>
      </c>
      <c r="I263" s="72">
        <v>8.94</v>
      </c>
      <c r="J263" s="68">
        <v>0</v>
      </c>
      <c r="K263" s="68">
        <v>6.7390000000000025</v>
      </c>
      <c r="L263" s="68">
        <v>109.863</v>
      </c>
      <c r="M263" s="68">
        <v>32.064</v>
      </c>
      <c r="N263" s="68">
        <v>141.92699999999999</v>
      </c>
      <c r="O263" s="79">
        <v>28.044396647304939</v>
      </c>
      <c r="P263" s="89">
        <v>1</v>
      </c>
      <c r="Q263" s="89"/>
    </row>
    <row r="264" spans="3:17" s="70" customFormat="1" ht="35" customHeight="1">
      <c r="C264" s="65">
        <v>257</v>
      </c>
      <c r="D264" s="66">
        <v>8</v>
      </c>
      <c r="E264" s="113">
        <v>13</v>
      </c>
      <c r="F264" s="77">
        <v>91301</v>
      </c>
      <c r="G264" s="78" t="s">
        <v>19</v>
      </c>
      <c r="H264" s="72">
        <v>67.41</v>
      </c>
      <c r="I264" s="72">
        <v>5.88</v>
      </c>
      <c r="J264" s="68">
        <v>0</v>
      </c>
      <c r="K264" s="68">
        <v>10.050000000000008</v>
      </c>
      <c r="L264" s="68">
        <v>83.34</v>
      </c>
      <c r="M264" s="68">
        <v>26.864000000000001</v>
      </c>
      <c r="N264" s="68">
        <v>110.20400000000001</v>
      </c>
      <c r="O264" s="79">
        <v>21.776016460008272</v>
      </c>
      <c r="P264" s="89">
        <v>1</v>
      </c>
      <c r="Q264" s="89"/>
    </row>
    <row r="265" spans="3:17" s="70" customFormat="1" ht="35" customHeight="1">
      <c r="C265" s="65">
        <v>258</v>
      </c>
      <c r="D265" s="66">
        <v>8</v>
      </c>
      <c r="E265" s="114"/>
      <c r="F265" s="77">
        <v>91302</v>
      </c>
      <c r="G265" s="78" t="s">
        <v>19</v>
      </c>
      <c r="H265" s="72">
        <v>67.41</v>
      </c>
      <c r="I265" s="72">
        <v>5.9</v>
      </c>
      <c r="J265" s="68">
        <v>0</v>
      </c>
      <c r="K265" s="68">
        <v>10.030000000000006</v>
      </c>
      <c r="L265" s="68">
        <v>83.34</v>
      </c>
      <c r="M265" s="68">
        <v>27.033000000000001</v>
      </c>
      <c r="N265" s="68">
        <v>110.373</v>
      </c>
      <c r="O265" s="79">
        <v>21.809410409245519</v>
      </c>
      <c r="P265" s="89">
        <v>1</v>
      </c>
      <c r="Q265" s="89"/>
    </row>
    <row r="266" spans="3:17" s="70" customFormat="1" ht="35" customHeight="1">
      <c r="C266" s="65">
        <v>259</v>
      </c>
      <c r="D266" s="66">
        <v>8</v>
      </c>
      <c r="E266" s="114"/>
      <c r="F266" s="77">
        <v>91303</v>
      </c>
      <c r="G266" s="78" t="s">
        <v>20</v>
      </c>
      <c r="H266" s="72">
        <v>94.183999999999997</v>
      </c>
      <c r="I266" s="72">
        <v>8.94</v>
      </c>
      <c r="J266" s="68">
        <v>0</v>
      </c>
      <c r="K266" s="68">
        <v>6.7390000000000025</v>
      </c>
      <c r="L266" s="68">
        <v>109.863</v>
      </c>
      <c r="M266" s="68">
        <v>32.232999999999997</v>
      </c>
      <c r="N266" s="68">
        <v>142.096</v>
      </c>
      <c r="O266" s="79">
        <v>28.07779059654219</v>
      </c>
      <c r="P266" s="89">
        <v>1</v>
      </c>
      <c r="Q266" s="89"/>
    </row>
    <row r="267" spans="3:17" s="70" customFormat="1" ht="35" customHeight="1">
      <c r="C267" s="65">
        <v>260</v>
      </c>
      <c r="D267" s="66">
        <v>8</v>
      </c>
      <c r="E267" s="114"/>
      <c r="F267" s="77">
        <v>91304</v>
      </c>
      <c r="G267" s="78" t="s">
        <v>20</v>
      </c>
      <c r="H267" s="72">
        <v>94.183999999999997</v>
      </c>
      <c r="I267" s="72">
        <v>8.94</v>
      </c>
      <c r="J267" s="68">
        <v>0</v>
      </c>
      <c r="K267" s="68">
        <v>6.7390000000000025</v>
      </c>
      <c r="L267" s="68">
        <v>109.863</v>
      </c>
      <c r="M267" s="68">
        <v>32.232999999999997</v>
      </c>
      <c r="N267" s="68">
        <v>142.096</v>
      </c>
      <c r="O267" s="79">
        <v>28.07779059654219</v>
      </c>
      <c r="P267" s="89">
        <v>1</v>
      </c>
      <c r="Q267" s="89"/>
    </row>
    <row r="268" spans="3:17" s="70" customFormat="1" ht="35" customHeight="1">
      <c r="C268" s="65">
        <v>261</v>
      </c>
      <c r="D268" s="66">
        <v>8</v>
      </c>
      <c r="E268" s="114"/>
      <c r="F268" s="77">
        <v>91305</v>
      </c>
      <c r="G268" s="78" t="s">
        <v>19</v>
      </c>
      <c r="H268" s="72">
        <v>67.41</v>
      </c>
      <c r="I268" s="72">
        <v>5.88</v>
      </c>
      <c r="J268" s="68">
        <v>0</v>
      </c>
      <c r="K268" s="68">
        <v>10.050000000000008</v>
      </c>
      <c r="L268" s="68">
        <v>83.34</v>
      </c>
      <c r="M268" s="68">
        <v>27.033000000000001</v>
      </c>
      <c r="N268" s="68">
        <v>110.373</v>
      </c>
      <c r="O268" s="79">
        <v>21.809410409245519</v>
      </c>
      <c r="P268" s="89">
        <v>1</v>
      </c>
      <c r="Q268" s="89"/>
    </row>
    <row r="269" spans="3:17" s="70" customFormat="1" ht="35" customHeight="1">
      <c r="C269" s="65">
        <v>262</v>
      </c>
      <c r="D269" s="66">
        <v>8</v>
      </c>
      <c r="E269" s="114"/>
      <c r="F269" s="77">
        <v>91306</v>
      </c>
      <c r="G269" s="78" t="s">
        <v>19</v>
      </c>
      <c r="H269" s="72">
        <v>67.41</v>
      </c>
      <c r="I269" s="72">
        <v>5.9</v>
      </c>
      <c r="J269" s="68">
        <v>0</v>
      </c>
      <c r="K269" s="68">
        <v>10.030000000000006</v>
      </c>
      <c r="L269" s="68">
        <v>83.34</v>
      </c>
      <c r="M269" s="68">
        <v>26.864000000000001</v>
      </c>
      <c r="N269" s="68">
        <v>110.20400000000001</v>
      </c>
      <c r="O269" s="79">
        <v>21.776016460008272</v>
      </c>
      <c r="P269" s="89">
        <v>1</v>
      </c>
      <c r="Q269" s="89"/>
    </row>
    <row r="270" spans="3:17" s="70" customFormat="1" ht="35" customHeight="1">
      <c r="C270" s="65">
        <v>263</v>
      </c>
      <c r="D270" s="66">
        <v>8</v>
      </c>
      <c r="E270" s="114"/>
      <c r="F270" s="77">
        <v>91307</v>
      </c>
      <c r="G270" s="78" t="s">
        <v>20</v>
      </c>
      <c r="H270" s="72">
        <v>94.183999999999997</v>
      </c>
      <c r="I270" s="72">
        <v>8.94</v>
      </c>
      <c r="J270" s="68">
        <v>0</v>
      </c>
      <c r="K270" s="68">
        <v>6.7390000000000025</v>
      </c>
      <c r="L270" s="68">
        <v>109.863</v>
      </c>
      <c r="M270" s="68">
        <v>32.064</v>
      </c>
      <c r="N270" s="68">
        <v>141.92699999999999</v>
      </c>
      <c r="O270" s="79">
        <v>28.044396647304939</v>
      </c>
      <c r="P270" s="89">
        <v>1</v>
      </c>
      <c r="Q270" s="89"/>
    </row>
    <row r="271" spans="3:17" s="70" customFormat="1" ht="35" customHeight="1">
      <c r="C271" s="65">
        <v>264</v>
      </c>
      <c r="D271" s="66">
        <v>8</v>
      </c>
      <c r="E271" s="115"/>
      <c r="F271" s="77">
        <v>91308</v>
      </c>
      <c r="G271" s="78" t="s">
        <v>20</v>
      </c>
      <c r="H271" s="72">
        <v>94.183999999999997</v>
      </c>
      <c r="I271" s="72">
        <v>8.94</v>
      </c>
      <c r="J271" s="68">
        <v>0</v>
      </c>
      <c r="K271" s="68">
        <v>6.7390000000000025</v>
      </c>
      <c r="L271" s="68">
        <v>109.863</v>
      </c>
      <c r="M271" s="68">
        <v>32.064</v>
      </c>
      <c r="N271" s="68">
        <v>141.92699999999999</v>
      </c>
      <c r="O271" s="79">
        <v>28.044396647304939</v>
      </c>
      <c r="P271" s="89">
        <v>1</v>
      </c>
      <c r="Q271" s="89"/>
    </row>
    <row r="272" spans="3:17" s="70" customFormat="1" ht="35" customHeight="1">
      <c r="C272" s="65">
        <v>265</v>
      </c>
      <c r="D272" s="66">
        <v>8</v>
      </c>
      <c r="E272" s="113">
        <v>14</v>
      </c>
      <c r="F272" s="77">
        <v>91401</v>
      </c>
      <c r="G272" s="78" t="s">
        <v>19</v>
      </c>
      <c r="H272" s="72">
        <v>67.41</v>
      </c>
      <c r="I272" s="72">
        <v>5.88</v>
      </c>
      <c r="J272" s="68">
        <v>0</v>
      </c>
      <c r="K272" s="68">
        <v>10.050000000000008</v>
      </c>
      <c r="L272" s="68">
        <v>83.34</v>
      </c>
      <c r="M272" s="68">
        <v>26.864000000000001</v>
      </c>
      <c r="N272" s="68">
        <v>110.20400000000001</v>
      </c>
      <c r="O272" s="79">
        <v>21.776016460008272</v>
      </c>
      <c r="P272" s="89">
        <v>0</v>
      </c>
      <c r="Q272" s="89">
        <v>1</v>
      </c>
    </row>
    <row r="273" spans="3:17" s="70" customFormat="1" ht="35" customHeight="1">
      <c r="C273" s="65">
        <v>266</v>
      </c>
      <c r="D273" s="66">
        <v>8</v>
      </c>
      <c r="E273" s="114"/>
      <c r="F273" s="77">
        <v>91402</v>
      </c>
      <c r="G273" s="78" t="s">
        <v>19</v>
      </c>
      <c r="H273" s="72">
        <v>67.41</v>
      </c>
      <c r="I273" s="72">
        <v>5.9</v>
      </c>
      <c r="J273" s="68">
        <v>0</v>
      </c>
      <c r="K273" s="68">
        <v>10.030000000000006</v>
      </c>
      <c r="L273" s="68">
        <v>83.34</v>
      </c>
      <c r="M273" s="68">
        <v>27.033000000000001</v>
      </c>
      <c r="N273" s="68">
        <v>110.373</v>
      </c>
      <c r="O273" s="79">
        <v>21.809410409245519</v>
      </c>
      <c r="P273" s="89">
        <v>1</v>
      </c>
      <c r="Q273" s="89"/>
    </row>
    <row r="274" spans="3:17" s="70" customFormat="1" ht="35" customHeight="1">
      <c r="C274" s="65">
        <v>267</v>
      </c>
      <c r="D274" s="66">
        <v>8</v>
      </c>
      <c r="E274" s="114"/>
      <c r="F274" s="77">
        <v>91403</v>
      </c>
      <c r="G274" s="78" t="s">
        <v>20</v>
      </c>
      <c r="H274" s="72">
        <v>94.183999999999997</v>
      </c>
      <c r="I274" s="72">
        <v>8.94</v>
      </c>
      <c r="J274" s="68">
        <v>0</v>
      </c>
      <c r="K274" s="68">
        <v>6.7390000000000025</v>
      </c>
      <c r="L274" s="68">
        <v>109.863</v>
      </c>
      <c r="M274" s="68">
        <v>32.232999999999997</v>
      </c>
      <c r="N274" s="68">
        <v>142.096</v>
      </c>
      <c r="O274" s="79">
        <v>28.07779059654219</v>
      </c>
      <c r="P274" s="89">
        <v>1</v>
      </c>
      <c r="Q274" s="89"/>
    </row>
    <row r="275" spans="3:17" s="70" customFormat="1" ht="35" customHeight="1">
      <c r="C275" s="65">
        <v>268</v>
      </c>
      <c r="D275" s="66">
        <v>8</v>
      </c>
      <c r="E275" s="114"/>
      <c r="F275" s="77">
        <v>91404</v>
      </c>
      <c r="G275" s="78" t="s">
        <v>20</v>
      </c>
      <c r="H275" s="72">
        <v>94.183999999999997</v>
      </c>
      <c r="I275" s="72">
        <v>8.94</v>
      </c>
      <c r="J275" s="68">
        <v>0</v>
      </c>
      <c r="K275" s="68">
        <v>6.7390000000000025</v>
      </c>
      <c r="L275" s="68">
        <v>109.863</v>
      </c>
      <c r="M275" s="68">
        <v>32.232999999999997</v>
      </c>
      <c r="N275" s="68">
        <v>142.096</v>
      </c>
      <c r="O275" s="79">
        <v>28.07779059654219</v>
      </c>
      <c r="P275" s="89">
        <v>1</v>
      </c>
      <c r="Q275" s="89"/>
    </row>
    <row r="276" spans="3:17" s="70" customFormat="1" ht="35" customHeight="1">
      <c r="C276" s="65">
        <v>269</v>
      </c>
      <c r="D276" s="66">
        <v>8</v>
      </c>
      <c r="E276" s="114"/>
      <c r="F276" s="77">
        <v>91405</v>
      </c>
      <c r="G276" s="78" t="s">
        <v>19</v>
      </c>
      <c r="H276" s="72">
        <v>67.41</v>
      </c>
      <c r="I276" s="72">
        <v>5.88</v>
      </c>
      <c r="J276" s="68">
        <v>0</v>
      </c>
      <c r="K276" s="68">
        <v>10.050000000000008</v>
      </c>
      <c r="L276" s="68">
        <v>83.34</v>
      </c>
      <c r="M276" s="68">
        <v>27.033000000000001</v>
      </c>
      <c r="N276" s="68">
        <v>110.373</v>
      </c>
      <c r="O276" s="79">
        <v>21.809410409245519</v>
      </c>
      <c r="P276" s="89">
        <v>1</v>
      </c>
      <c r="Q276" s="89"/>
    </row>
    <row r="277" spans="3:17" s="70" customFormat="1" ht="35" customHeight="1">
      <c r="C277" s="65">
        <v>270</v>
      </c>
      <c r="D277" s="66">
        <v>8</v>
      </c>
      <c r="E277" s="114"/>
      <c r="F277" s="77">
        <v>91406</v>
      </c>
      <c r="G277" s="78" t="s">
        <v>19</v>
      </c>
      <c r="H277" s="72">
        <v>67.41</v>
      </c>
      <c r="I277" s="72">
        <v>5.9</v>
      </c>
      <c r="J277" s="68">
        <v>0</v>
      </c>
      <c r="K277" s="68">
        <v>10.030000000000006</v>
      </c>
      <c r="L277" s="68">
        <v>83.34</v>
      </c>
      <c r="M277" s="68">
        <v>26.864000000000001</v>
      </c>
      <c r="N277" s="68">
        <v>110.20400000000001</v>
      </c>
      <c r="O277" s="79">
        <v>21.776016460008272</v>
      </c>
      <c r="P277" s="89">
        <v>1</v>
      </c>
      <c r="Q277" s="89"/>
    </row>
    <row r="278" spans="3:17" s="70" customFormat="1" ht="35" customHeight="1">
      <c r="C278" s="65">
        <v>271</v>
      </c>
      <c r="D278" s="66">
        <v>8</v>
      </c>
      <c r="E278" s="114"/>
      <c r="F278" s="77">
        <v>91407</v>
      </c>
      <c r="G278" s="78" t="s">
        <v>20</v>
      </c>
      <c r="H278" s="72">
        <v>94.183999999999997</v>
      </c>
      <c r="I278" s="72">
        <v>8.94</v>
      </c>
      <c r="J278" s="68">
        <v>0</v>
      </c>
      <c r="K278" s="68">
        <v>6.7390000000000025</v>
      </c>
      <c r="L278" s="68">
        <v>109.863</v>
      </c>
      <c r="M278" s="68">
        <v>32.064</v>
      </c>
      <c r="N278" s="68">
        <v>141.92699999999999</v>
      </c>
      <c r="O278" s="79">
        <v>28.044396647304939</v>
      </c>
      <c r="P278" s="89">
        <v>1</v>
      </c>
      <c r="Q278" s="89"/>
    </row>
    <row r="279" spans="3:17" s="70" customFormat="1" ht="35" customHeight="1">
      <c r="C279" s="65">
        <v>272</v>
      </c>
      <c r="D279" s="66">
        <v>8</v>
      </c>
      <c r="E279" s="115"/>
      <c r="F279" s="77">
        <v>91408</v>
      </c>
      <c r="G279" s="78" t="s">
        <v>20</v>
      </c>
      <c r="H279" s="72">
        <v>94.183999999999997</v>
      </c>
      <c r="I279" s="72">
        <v>8.94</v>
      </c>
      <c r="J279" s="68">
        <v>0</v>
      </c>
      <c r="K279" s="68">
        <v>6.7390000000000025</v>
      </c>
      <c r="L279" s="68">
        <v>109.863</v>
      </c>
      <c r="M279" s="68">
        <v>32.064</v>
      </c>
      <c r="N279" s="68">
        <v>141.92699999999999</v>
      </c>
      <c r="O279" s="79">
        <v>28.044396647304939</v>
      </c>
      <c r="P279" s="89">
        <v>1</v>
      </c>
      <c r="Q279" s="89"/>
    </row>
    <row r="280" spans="3:17" s="70" customFormat="1" ht="35" customHeight="1">
      <c r="C280" s="65">
        <v>273</v>
      </c>
      <c r="D280" s="66">
        <v>8</v>
      </c>
      <c r="E280" s="113">
        <v>15</v>
      </c>
      <c r="F280" s="77">
        <v>91501</v>
      </c>
      <c r="G280" s="78" t="s">
        <v>22</v>
      </c>
      <c r="H280" s="72">
        <v>67.41</v>
      </c>
      <c r="I280" s="72">
        <v>5.88</v>
      </c>
      <c r="J280" s="68"/>
      <c r="K280" s="68">
        <v>11.490000000000006</v>
      </c>
      <c r="L280" s="68">
        <v>84.78</v>
      </c>
      <c r="M280" s="68">
        <v>27.317</v>
      </c>
      <c r="N280" s="68">
        <v>112.09700000000001</v>
      </c>
      <c r="O280" s="79">
        <v>22.150068210931973</v>
      </c>
      <c r="P280" s="89">
        <v>1</v>
      </c>
      <c r="Q280" s="89"/>
    </row>
    <row r="281" spans="3:17" s="70" customFormat="1" ht="35" customHeight="1">
      <c r="C281" s="65">
        <v>274</v>
      </c>
      <c r="D281" s="66">
        <v>8</v>
      </c>
      <c r="E281" s="114"/>
      <c r="F281" s="77">
        <v>91502</v>
      </c>
      <c r="G281" s="78" t="s">
        <v>22</v>
      </c>
      <c r="H281" s="72">
        <v>67.41</v>
      </c>
      <c r="I281" s="72">
        <v>5.9</v>
      </c>
      <c r="J281" s="68"/>
      <c r="K281" s="68">
        <v>11.470000000000004</v>
      </c>
      <c r="L281" s="68">
        <v>84.78</v>
      </c>
      <c r="M281" s="68">
        <v>27.486000000000001</v>
      </c>
      <c r="N281" s="68">
        <v>112.26600000000001</v>
      </c>
      <c r="O281" s="79">
        <v>22.183462160169221</v>
      </c>
      <c r="P281" s="89">
        <v>1</v>
      </c>
      <c r="Q281" s="89"/>
    </row>
    <row r="282" spans="3:17" s="70" customFormat="1" ht="35" customHeight="1">
      <c r="C282" s="65">
        <v>275</v>
      </c>
      <c r="D282" s="66">
        <v>8</v>
      </c>
      <c r="E282" s="114"/>
      <c r="F282" s="77">
        <v>91503</v>
      </c>
      <c r="G282" s="78" t="s">
        <v>20</v>
      </c>
      <c r="H282" s="72">
        <v>94.183999999999997</v>
      </c>
      <c r="I282" s="72">
        <v>8.94</v>
      </c>
      <c r="J282" s="68"/>
      <c r="K282" s="68">
        <v>6.7390000000000025</v>
      </c>
      <c r="L282" s="68">
        <v>109.863</v>
      </c>
      <c r="M282" s="68">
        <v>32.232999999999997</v>
      </c>
      <c r="N282" s="68">
        <v>142.096</v>
      </c>
      <c r="O282" s="79">
        <v>28.07779059654219</v>
      </c>
      <c r="P282" s="89">
        <v>1</v>
      </c>
      <c r="Q282" s="89"/>
    </row>
    <row r="283" spans="3:17" s="70" customFormat="1" ht="35" customHeight="1">
      <c r="C283" s="65">
        <v>276</v>
      </c>
      <c r="D283" s="66">
        <v>8</v>
      </c>
      <c r="E283" s="114"/>
      <c r="F283" s="77">
        <v>91504</v>
      </c>
      <c r="G283" s="78" t="s">
        <v>20</v>
      </c>
      <c r="H283" s="72">
        <v>94.183999999999997</v>
      </c>
      <c r="I283" s="72">
        <v>8.94</v>
      </c>
      <c r="J283" s="68"/>
      <c r="K283" s="68">
        <v>6.7390000000000025</v>
      </c>
      <c r="L283" s="68">
        <v>109.863</v>
      </c>
      <c r="M283" s="68">
        <v>32.232999999999997</v>
      </c>
      <c r="N283" s="68">
        <v>142.096</v>
      </c>
      <c r="O283" s="79">
        <v>28.07779059654219</v>
      </c>
      <c r="P283" s="89">
        <v>1</v>
      </c>
      <c r="Q283" s="89"/>
    </row>
    <row r="284" spans="3:17" s="70" customFormat="1" ht="35" customHeight="1">
      <c r="C284" s="65">
        <v>277</v>
      </c>
      <c r="D284" s="66">
        <v>8</v>
      </c>
      <c r="E284" s="114"/>
      <c r="F284" s="77">
        <v>91505</v>
      </c>
      <c r="G284" s="78" t="s">
        <v>22</v>
      </c>
      <c r="H284" s="72">
        <v>67.41</v>
      </c>
      <c r="I284" s="72">
        <v>5.88</v>
      </c>
      <c r="J284" s="68"/>
      <c r="K284" s="68">
        <v>11.490000000000006</v>
      </c>
      <c r="L284" s="68">
        <v>84.78</v>
      </c>
      <c r="M284" s="68">
        <v>27.486000000000001</v>
      </c>
      <c r="N284" s="68">
        <v>112.26600000000001</v>
      </c>
      <c r="O284" s="79">
        <v>22.183462160169221</v>
      </c>
      <c r="P284" s="89">
        <v>0</v>
      </c>
      <c r="Q284" s="89">
        <v>1</v>
      </c>
    </row>
    <row r="285" spans="3:17" s="70" customFormat="1" ht="35" customHeight="1">
      <c r="C285" s="65">
        <v>278</v>
      </c>
      <c r="D285" s="66">
        <v>8</v>
      </c>
      <c r="E285" s="114"/>
      <c r="F285" s="77">
        <v>91506</v>
      </c>
      <c r="G285" s="78" t="s">
        <v>22</v>
      </c>
      <c r="H285" s="72">
        <v>67.41</v>
      </c>
      <c r="I285" s="72">
        <v>5.9</v>
      </c>
      <c r="J285" s="68"/>
      <c r="K285" s="68">
        <v>11.470000000000004</v>
      </c>
      <c r="L285" s="68">
        <v>84.78</v>
      </c>
      <c r="M285" s="68">
        <v>27.317</v>
      </c>
      <c r="N285" s="68">
        <v>112.09700000000001</v>
      </c>
      <c r="O285" s="79">
        <v>22.150068210931973</v>
      </c>
      <c r="P285" s="89">
        <v>1</v>
      </c>
      <c r="Q285" s="89"/>
    </row>
    <row r="286" spans="3:17" s="70" customFormat="1" ht="35" customHeight="1">
      <c r="C286" s="65">
        <v>279</v>
      </c>
      <c r="D286" s="66">
        <v>8</v>
      </c>
      <c r="E286" s="114"/>
      <c r="F286" s="77">
        <v>91507</v>
      </c>
      <c r="G286" s="78" t="s">
        <v>20</v>
      </c>
      <c r="H286" s="72">
        <v>94.183999999999997</v>
      </c>
      <c r="I286" s="72">
        <v>8.94</v>
      </c>
      <c r="J286" s="68">
        <v>0</v>
      </c>
      <c r="K286" s="68">
        <v>6.7390000000000025</v>
      </c>
      <c r="L286" s="68">
        <v>109.863</v>
      </c>
      <c r="M286" s="68">
        <v>32.064</v>
      </c>
      <c r="N286" s="68">
        <v>141.92699999999999</v>
      </c>
      <c r="O286" s="79">
        <v>28.044396647304939</v>
      </c>
      <c r="P286" s="89">
        <v>1</v>
      </c>
      <c r="Q286" s="89"/>
    </row>
    <row r="287" spans="3:17" s="70" customFormat="1" ht="35" customHeight="1">
      <c r="C287" s="65">
        <v>280</v>
      </c>
      <c r="D287" s="66">
        <v>8</v>
      </c>
      <c r="E287" s="115"/>
      <c r="F287" s="77">
        <v>91508</v>
      </c>
      <c r="G287" s="78" t="s">
        <v>20</v>
      </c>
      <c r="H287" s="72">
        <v>94.183999999999997</v>
      </c>
      <c r="I287" s="72">
        <v>8.94</v>
      </c>
      <c r="J287" s="68">
        <v>0</v>
      </c>
      <c r="K287" s="68">
        <v>6.7390000000000025</v>
      </c>
      <c r="L287" s="68">
        <v>109.863</v>
      </c>
      <c r="M287" s="68">
        <v>32.064</v>
      </c>
      <c r="N287" s="68">
        <v>141.92699999999999</v>
      </c>
      <c r="O287" s="79">
        <v>28.044396647304939</v>
      </c>
      <c r="P287" s="89">
        <v>1</v>
      </c>
      <c r="Q287" s="89"/>
    </row>
    <row r="288" spans="3:17" s="70" customFormat="1" ht="35" customHeight="1">
      <c r="C288" s="65">
        <v>281</v>
      </c>
      <c r="D288" s="66">
        <v>8</v>
      </c>
      <c r="E288" s="113">
        <v>16</v>
      </c>
      <c r="F288" s="77">
        <v>91601</v>
      </c>
      <c r="G288" s="78" t="s">
        <v>19</v>
      </c>
      <c r="H288" s="72">
        <v>67.41</v>
      </c>
      <c r="I288" s="72">
        <v>5.88</v>
      </c>
      <c r="J288" s="68">
        <v>0</v>
      </c>
      <c r="K288" s="68">
        <v>10.050000000000008</v>
      </c>
      <c r="L288" s="68">
        <v>83.34</v>
      </c>
      <c r="M288" s="68">
        <v>26.864000000000001</v>
      </c>
      <c r="N288" s="68">
        <v>110.20400000000001</v>
      </c>
      <c r="O288" s="79">
        <v>21.776016460008272</v>
      </c>
      <c r="P288" s="89">
        <v>1</v>
      </c>
      <c r="Q288" s="89"/>
    </row>
    <row r="289" spans="3:17" s="70" customFormat="1" ht="35" customHeight="1">
      <c r="C289" s="65">
        <v>282</v>
      </c>
      <c r="D289" s="66">
        <v>8</v>
      </c>
      <c r="E289" s="114"/>
      <c r="F289" s="77">
        <v>91602</v>
      </c>
      <c r="G289" s="78" t="s">
        <v>19</v>
      </c>
      <c r="H289" s="72">
        <v>67.41</v>
      </c>
      <c r="I289" s="72">
        <v>5.9</v>
      </c>
      <c r="J289" s="68">
        <v>0</v>
      </c>
      <c r="K289" s="68">
        <v>10.030000000000006</v>
      </c>
      <c r="L289" s="68">
        <v>83.34</v>
      </c>
      <c r="M289" s="68">
        <v>27.033000000000001</v>
      </c>
      <c r="N289" s="68">
        <v>110.373</v>
      </c>
      <c r="O289" s="79">
        <v>21.809410409245519</v>
      </c>
      <c r="P289" s="89">
        <v>1</v>
      </c>
      <c r="Q289" s="89"/>
    </row>
    <row r="290" spans="3:17" s="70" customFormat="1" ht="35" customHeight="1">
      <c r="C290" s="65">
        <v>283</v>
      </c>
      <c r="D290" s="66">
        <v>8</v>
      </c>
      <c r="E290" s="114"/>
      <c r="F290" s="77">
        <v>91603</v>
      </c>
      <c r="G290" s="78" t="s">
        <v>20</v>
      </c>
      <c r="H290" s="72">
        <v>94.183999999999997</v>
      </c>
      <c r="I290" s="72">
        <v>8.94</v>
      </c>
      <c r="J290" s="68">
        <v>0</v>
      </c>
      <c r="K290" s="68">
        <v>6.7390000000000025</v>
      </c>
      <c r="L290" s="68">
        <v>109.863</v>
      </c>
      <c r="M290" s="68">
        <v>32.232999999999997</v>
      </c>
      <c r="N290" s="68">
        <v>142.096</v>
      </c>
      <c r="O290" s="79">
        <v>28.07779059654219</v>
      </c>
      <c r="P290" s="89">
        <v>1</v>
      </c>
      <c r="Q290" s="89"/>
    </row>
    <row r="291" spans="3:17" s="70" customFormat="1" ht="35" customHeight="1">
      <c r="C291" s="65">
        <v>284</v>
      </c>
      <c r="D291" s="66">
        <v>8</v>
      </c>
      <c r="E291" s="114"/>
      <c r="F291" s="77">
        <v>91604</v>
      </c>
      <c r="G291" s="78" t="s">
        <v>20</v>
      </c>
      <c r="H291" s="72">
        <v>94.183999999999997</v>
      </c>
      <c r="I291" s="72">
        <v>8.94</v>
      </c>
      <c r="J291" s="68">
        <v>0</v>
      </c>
      <c r="K291" s="68">
        <v>6.7390000000000025</v>
      </c>
      <c r="L291" s="68">
        <v>109.863</v>
      </c>
      <c r="M291" s="68">
        <v>32.232999999999997</v>
      </c>
      <c r="N291" s="68">
        <v>142.096</v>
      </c>
      <c r="O291" s="79">
        <v>28.07779059654219</v>
      </c>
      <c r="P291" s="89">
        <v>1</v>
      </c>
      <c r="Q291" s="89"/>
    </row>
    <row r="292" spans="3:17" s="70" customFormat="1" ht="35" customHeight="1">
      <c r="C292" s="65">
        <v>285</v>
      </c>
      <c r="D292" s="66">
        <v>8</v>
      </c>
      <c r="E292" s="114"/>
      <c r="F292" s="77">
        <v>91605</v>
      </c>
      <c r="G292" s="78" t="s">
        <v>19</v>
      </c>
      <c r="H292" s="72">
        <v>67.41</v>
      </c>
      <c r="I292" s="72">
        <v>5.88</v>
      </c>
      <c r="J292" s="68">
        <v>0</v>
      </c>
      <c r="K292" s="68">
        <v>10.050000000000008</v>
      </c>
      <c r="L292" s="68">
        <v>83.34</v>
      </c>
      <c r="M292" s="68">
        <v>27.033000000000001</v>
      </c>
      <c r="N292" s="68">
        <v>110.373</v>
      </c>
      <c r="O292" s="79">
        <v>21.809410409245519</v>
      </c>
      <c r="P292" s="89">
        <v>1</v>
      </c>
      <c r="Q292" s="89"/>
    </row>
    <row r="293" spans="3:17" s="70" customFormat="1" ht="35" customHeight="1">
      <c r="C293" s="65">
        <v>286</v>
      </c>
      <c r="D293" s="66">
        <v>8</v>
      </c>
      <c r="E293" s="114"/>
      <c r="F293" s="77">
        <v>91606</v>
      </c>
      <c r="G293" s="78" t="s">
        <v>19</v>
      </c>
      <c r="H293" s="72">
        <v>67.41</v>
      </c>
      <c r="I293" s="72">
        <v>5.9</v>
      </c>
      <c r="J293" s="68">
        <v>0</v>
      </c>
      <c r="K293" s="68">
        <v>10.030000000000006</v>
      </c>
      <c r="L293" s="68">
        <v>83.34</v>
      </c>
      <c r="M293" s="68">
        <v>26.864000000000001</v>
      </c>
      <c r="N293" s="68">
        <v>110.20400000000001</v>
      </c>
      <c r="O293" s="79">
        <v>21.776016460008272</v>
      </c>
      <c r="P293" s="89">
        <v>1</v>
      </c>
      <c r="Q293" s="89"/>
    </row>
    <row r="294" spans="3:17" s="70" customFormat="1" ht="35" customHeight="1">
      <c r="C294" s="65">
        <v>287</v>
      </c>
      <c r="D294" s="66">
        <v>8</v>
      </c>
      <c r="E294" s="114"/>
      <c r="F294" s="77">
        <v>91607</v>
      </c>
      <c r="G294" s="78" t="s">
        <v>20</v>
      </c>
      <c r="H294" s="72">
        <v>94.183999999999997</v>
      </c>
      <c r="I294" s="72">
        <v>8.94</v>
      </c>
      <c r="J294" s="68">
        <v>0</v>
      </c>
      <c r="K294" s="68">
        <v>6.7390000000000025</v>
      </c>
      <c r="L294" s="68">
        <v>109.863</v>
      </c>
      <c r="M294" s="68">
        <v>32.064</v>
      </c>
      <c r="N294" s="68">
        <v>141.92699999999999</v>
      </c>
      <c r="O294" s="79">
        <v>28.044396647304939</v>
      </c>
      <c r="P294" s="89">
        <v>1</v>
      </c>
      <c r="Q294" s="89"/>
    </row>
    <row r="295" spans="3:17" s="70" customFormat="1" ht="35" customHeight="1">
      <c r="C295" s="65">
        <v>288</v>
      </c>
      <c r="D295" s="66">
        <v>8</v>
      </c>
      <c r="E295" s="115"/>
      <c r="F295" s="77">
        <v>91608</v>
      </c>
      <c r="G295" s="78" t="s">
        <v>20</v>
      </c>
      <c r="H295" s="72">
        <v>94.183999999999997</v>
      </c>
      <c r="I295" s="72">
        <v>8.94</v>
      </c>
      <c r="J295" s="68">
        <v>0</v>
      </c>
      <c r="K295" s="68">
        <v>6.7390000000000025</v>
      </c>
      <c r="L295" s="68">
        <v>109.863</v>
      </c>
      <c r="M295" s="68">
        <v>32.064</v>
      </c>
      <c r="N295" s="68">
        <v>141.92699999999999</v>
      </c>
      <c r="O295" s="79">
        <v>28.044396647304939</v>
      </c>
      <c r="P295" s="89">
        <v>1</v>
      </c>
      <c r="Q295" s="89"/>
    </row>
    <row r="296" spans="3:17" s="70" customFormat="1" ht="35" customHeight="1">
      <c r="C296" s="65">
        <v>289</v>
      </c>
      <c r="D296" s="66">
        <v>8</v>
      </c>
      <c r="E296" s="113">
        <v>17</v>
      </c>
      <c r="F296" s="77">
        <v>91701</v>
      </c>
      <c r="G296" s="78" t="s">
        <v>19</v>
      </c>
      <c r="H296" s="72">
        <v>67.41</v>
      </c>
      <c r="I296" s="72">
        <v>5.88</v>
      </c>
      <c r="J296" s="68">
        <v>0</v>
      </c>
      <c r="K296" s="68">
        <v>10.050000000000008</v>
      </c>
      <c r="L296" s="68">
        <v>83.34</v>
      </c>
      <c r="M296" s="68">
        <v>26.864000000000001</v>
      </c>
      <c r="N296" s="68">
        <v>110.20400000000001</v>
      </c>
      <c r="O296" s="79">
        <v>21.776016460008272</v>
      </c>
      <c r="P296" s="89">
        <v>1</v>
      </c>
      <c r="Q296" s="89"/>
    </row>
    <row r="297" spans="3:17" s="70" customFormat="1" ht="35" customHeight="1">
      <c r="C297" s="65">
        <v>290</v>
      </c>
      <c r="D297" s="66">
        <v>8</v>
      </c>
      <c r="E297" s="114"/>
      <c r="F297" s="77">
        <v>91702</v>
      </c>
      <c r="G297" s="78" t="s">
        <v>19</v>
      </c>
      <c r="H297" s="72">
        <v>67.41</v>
      </c>
      <c r="I297" s="72">
        <v>5.9</v>
      </c>
      <c r="J297" s="68">
        <v>0</v>
      </c>
      <c r="K297" s="68">
        <v>10.030000000000006</v>
      </c>
      <c r="L297" s="68">
        <v>83.34</v>
      </c>
      <c r="M297" s="68">
        <v>27.033000000000001</v>
      </c>
      <c r="N297" s="68">
        <v>110.373</v>
      </c>
      <c r="O297" s="79">
        <v>21.809410409245519</v>
      </c>
      <c r="P297" s="89">
        <v>1</v>
      </c>
      <c r="Q297" s="89"/>
    </row>
    <row r="298" spans="3:17" s="70" customFormat="1" ht="35" customHeight="1">
      <c r="C298" s="65">
        <v>291</v>
      </c>
      <c r="D298" s="66">
        <v>8</v>
      </c>
      <c r="E298" s="114"/>
      <c r="F298" s="77">
        <v>91703</v>
      </c>
      <c r="G298" s="78" t="s">
        <v>20</v>
      </c>
      <c r="H298" s="72">
        <v>94.183999999999997</v>
      </c>
      <c r="I298" s="72">
        <v>8.94</v>
      </c>
      <c r="J298" s="68">
        <v>0</v>
      </c>
      <c r="K298" s="68">
        <v>6.7390000000000025</v>
      </c>
      <c r="L298" s="68">
        <v>109.863</v>
      </c>
      <c r="M298" s="68">
        <v>32.232999999999997</v>
      </c>
      <c r="N298" s="68">
        <v>142.096</v>
      </c>
      <c r="O298" s="79">
        <v>28.07779059654219</v>
      </c>
      <c r="P298" s="89">
        <v>1</v>
      </c>
      <c r="Q298" s="89"/>
    </row>
    <row r="299" spans="3:17" s="70" customFormat="1" ht="35" customHeight="1">
      <c r="C299" s="65">
        <v>292</v>
      </c>
      <c r="D299" s="66">
        <v>8</v>
      </c>
      <c r="E299" s="114"/>
      <c r="F299" s="77">
        <v>91704</v>
      </c>
      <c r="G299" s="78" t="s">
        <v>20</v>
      </c>
      <c r="H299" s="72">
        <v>94.183999999999997</v>
      </c>
      <c r="I299" s="72">
        <v>8.94</v>
      </c>
      <c r="J299" s="68">
        <v>0</v>
      </c>
      <c r="K299" s="68">
        <v>6.7390000000000025</v>
      </c>
      <c r="L299" s="68">
        <v>109.863</v>
      </c>
      <c r="M299" s="68">
        <v>32.232999999999997</v>
      </c>
      <c r="N299" s="68">
        <v>142.096</v>
      </c>
      <c r="O299" s="79">
        <v>28.07779059654219</v>
      </c>
      <c r="P299" s="89">
        <v>1</v>
      </c>
      <c r="Q299" s="89"/>
    </row>
    <row r="300" spans="3:17" s="70" customFormat="1" ht="35" customHeight="1">
      <c r="C300" s="65">
        <v>293</v>
      </c>
      <c r="D300" s="66">
        <v>8</v>
      </c>
      <c r="E300" s="114"/>
      <c r="F300" s="77">
        <v>91705</v>
      </c>
      <c r="G300" s="78" t="s">
        <v>19</v>
      </c>
      <c r="H300" s="72">
        <v>67.41</v>
      </c>
      <c r="I300" s="72">
        <v>5.88</v>
      </c>
      <c r="J300" s="68">
        <v>0</v>
      </c>
      <c r="K300" s="68">
        <v>10.050000000000008</v>
      </c>
      <c r="L300" s="68">
        <v>83.34</v>
      </c>
      <c r="M300" s="68">
        <v>27.033000000000001</v>
      </c>
      <c r="N300" s="68">
        <v>110.373</v>
      </c>
      <c r="O300" s="79">
        <v>21.809410409245519</v>
      </c>
      <c r="P300" s="89">
        <v>1</v>
      </c>
      <c r="Q300" s="89"/>
    </row>
    <row r="301" spans="3:17" s="70" customFormat="1" ht="35" customHeight="1">
      <c r="C301" s="65">
        <v>294</v>
      </c>
      <c r="D301" s="66">
        <v>8</v>
      </c>
      <c r="E301" s="114"/>
      <c r="F301" s="77">
        <v>91706</v>
      </c>
      <c r="G301" s="78" t="s">
        <v>19</v>
      </c>
      <c r="H301" s="72">
        <v>67.41</v>
      </c>
      <c r="I301" s="72">
        <v>5.9</v>
      </c>
      <c r="J301" s="68">
        <v>0</v>
      </c>
      <c r="K301" s="68">
        <v>10.030000000000006</v>
      </c>
      <c r="L301" s="68">
        <v>83.34</v>
      </c>
      <c r="M301" s="68">
        <v>26.864000000000001</v>
      </c>
      <c r="N301" s="68">
        <v>110.20400000000001</v>
      </c>
      <c r="O301" s="79">
        <v>21.776016460008272</v>
      </c>
      <c r="P301" s="89">
        <v>1</v>
      </c>
      <c r="Q301" s="89"/>
    </row>
    <row r="302" spans="3:17" s="70" customFormat="1" ht="35" customHeight="1">
      <c r="C302" s="65">
        <v>295</v>
      </c>
      <c r="D302" s="66">
        <v>8</v>
      </c>
      <c r="E302" s="114"/>
      <c r="F302" s="77">
        <v>91707</v>
      </c>
      <c r="G302" s="78" t="s">
        <v>20</v>
      </c>
      <c r="H302" s="72">
        <v>94.183999999999997</v>
      </c>
      <c r="I302" s="72">
        <v>8.94</v>
      </c>
      <c r="J302" s="68">
        <v>0</v>
      </c>
      <c r="K302" s="68">
        <v>6.7390000000000025</v>
      </c>
      <c r="L302" s="68">
        <v>109.863</v>
      </c>
      <c r="M302" s="68">
        <v>32.064</v>
      </c>
      <c r="N302" s="68">
        <v>141.92699999999999</v>
      </c>
      <c r="O302" s="79">
        <v>28.044396647304939</v>
      </c>
      <c r="P302" s="89">
        <v>1</v>
      </c>
      <c r="Q302" s="89"/>
    </row>
    <row r="303" spans="3:17" s="70" customFormat="1" ht="35" customHeight="1">
      <c r="C303" s="65">
        <v>296</v>
      </c>
      <c r="D303" s="66">
        <v>8</v>
      </c>
      <c r="E303" s="115"/>
      <c r="F303" s="77">
        <v>91708</v>
      </c>
      <c r="G303" s="78" t="s">
        <v>20</v>
      </c>
      <c r="H303" s="72">
        <v>94.183999999999997</v>
      </c>
      <c r="I303" s="72">
        <v>8.94</v>
      </c>
      <c r="J303" s="68">
        <v>0</v>
      </c>
      <c r="K303" s="68">
        <v>6.7390000000000025</v>
      </c>
      <c r="L303" s="68">
        <v>109.863</v>
      </c>
      <c r="M303" s="68">
        <v>32.064</v>
      </c>
      <c r="N303" s="68">
        <v>141.92699999999999</v>
      </c>
      <c r="O303" s="79">
        <v>28.044396647304939</v>
      </c>
      <c r="P303" s="89">
        <v>1</v>
      </c>
      <c r="Q303" s="89"/>
    </row>
    <row r="304" spans="3:17" s="70" customFormat="1" ht="35" customHeight="1">
      <c r="C304" s="65">
        <v>297</v>
      </c>
      <c r="D304" s="66">
        <v>8</v>
      </c>
      <c r="E304" s="113">
        <v>18</v>
      </c>
      <c r="F304" s="77">
        <v>91801</v>
      </c>
      <c r="G304" s="78" t="s">
        <v>22</v>
      </c>
      <c r="H304" s="72">
        <v>67.41</v>
      </c>
      <c r="I304" s="72">
        <v>5.88</v>
      </c>
      <c r="J304" s="68"/>
      <c r="K304" s="68">
        <v>11.490000000000006</v>
      </c>
      <c r="L304" s="68">
        <v>84.78</v>
      </c>
      <c r="M304" s="68">
        <v>27.317</v>
      </c>
      <c r="N304" s="68">
        <v>112.09700000000001</v>
      </c>
      <c r="O304" s="79">
        <v>22.150068210931973</v>
      </c>
      <c r="P304" s="89">
        <v>1</v>
      </c>
      <c r="Q304" s="89"/>
    </row>
    <row r="305" spans="3:17" s="70" customFormat="1" ht="35" customHeight="1">
      <c r="C305" s="65">
        <v>298</v>
      </c>
      <c r="D305" s="66">
        <v>8</v>
      </c>
      <c r="E305" s="114"/>
      <c r="F305" s="77">
        <v>91802</v>
      </c>
      <c r="G305" s="78" t="s">
        <v>22</v>
      </c>
      <c r="H305" s="72">
        <v>67.41</v>
      </c>
      <c r="I305" s="72">
        <v>5.9</v>
      </c>
      <c r="J305" s="68"/>
      <c r="K305" s="68">
        <v>11.470000000000004</v>
      </c>
      <c r="L305" s="68">
        <v>84.78</v>
      </c>
      <c r="M305" s="68">
        <v>27.486000000000001</v>
      </c>
      <c r="N305" s="68">
        <v>112.26600000000001</v>
      </c>
      <c r="O305" s="79">
        <v>22.183462160169221</v>
      </c>
      <c r="P305" s="89">
        <v>1</v>
      </c>
      <c r="Q305" s="89"/>
    </row>
    <row r="306" spans="3:17" s="70" customFormat="1" ht="35" customHeight="1">
      <c r="C306" s="65">
        <v>299</v>
      </c>
      <c r="D306" s="66">
        <v>8</v>
      </c>
      <c r="E306" s="114"/>
      <c r="F306" s="77">
        <v>91803</v>
      </c>
      <c r="G306" s="78" t="s">
        <v>20</v>
      </c>
      <c r="H306" s="72">
        <v>94.183999999999997</v>
      </c>
      <c r="I306" s="72">
        <v>8.94</v>
      </c>
      <c r="J306" s="68"/>
      <c r="K306" s="68">
        <v>6.7390000000000025</v>
      </c>
      <c r="L306" s="68">
        <v>109.863</v>
      </c>
      <c r="M306" s="68">
        <v>32.232999999999997</v>
      </c>
      <c r="N306" s="68">
        <v>142.096</v>
      </c>
      <c r="O306" s="79">
        <v>28.07779059654219</v>
      </c>
      <c r="P306" s="89">
        <v>1</v>
      </c>
      <c r="Q306" s="89"/>
    </row>
    <row r="307" spans="3:17" s="70" customFormat="1" ht="35" customHeight="1">
      <c r="C307" s="65">
        <v>300</v>
      </c>
      <c r="D307" s="66">
        <v>8</v>
      </c>
      <c r="E307" s="114"/>
      <c r="F307" s="77">
        <v>91804</v>
      </c>
      <c r="G307" s="78" t="s">
        <v>20</v>
      </c>
      <c r="H307" s="72">
        <v>94.183999999999997</v>
      </c>
      <c r="I307" s="72">
        <v>8.94</v>
      </c>
      <c r="J307" s="68"/>
      <c r="K307" s="68">
        <v>6.7390000000000025</v>
      </c>
      <c r="L307" s="68">
        <v>109.863</v>
      </c>
      <c r="M307" s="68">
        <v>32.232999999999997</v>
      </c>
      <c r="N307" s="68">
        <v>142.096</v>
      </c>
      <c r="O307" s="79">
        <v>28.07779059654219</v>
      </c>
      <c r="P307" s="89">
        <v>1</v>
      </c>
      <c r="Q307" s="89"/>
    </row>
    <row r="308" spans="3:17" s="70" customFormat="1" ht="35" customHeight="1">
      <c r="C308" s="65">
        <v>301</v>
      </c>
      <c r="D308" s="66">
        <v>8</v>
      </c>
      <c r="E308" s="114"/>
      <c r="F308" s="77">
        <v>91805</v>
      </c>
      <c r="G308" s="78" t="s">
        <v>22</v>
      </c>
      <c r="H308" s="72">
        <v>67.41</v>
      </c>
      <c r="I308" s="72">
        <v>5.88</v>
      </c>
      <c r="J308" s="68"/>
      <c r="K308" s="68">
        <v>11.490000000000006</v>
      </c>
      <c r="L308" s="68">
        <v>84.78</v>
      </c>
      <c r="M308" s="68">
        <v>27.486000000000001</v>
      </c>
      <c r="N308" s="68">
        <v>112.26600000000001</v>
      </c>
      <c r="O308" s="79">
        <v>22.183462160169221</v>
      </c>
      <c r="P308" s="89">
        <v>1</v>
      </c>
      <c r="Q308" s="89"/>
    </row>
    <row r="309" spans="3:17" s="70" customFormat="1" ht="35" customHeight="1">
      <c r="C309" s="65">
        <v>302</v>
      </c>
      <c r="D309" s="66">
        <v>8</v>
      </c>
      <c r="E309" s="114"/>
      <c r="F309" s="77">
        <v>91806</v>
      </c>
      <c r="G309" s="78" t="s">
        <v>22</v>
      </c>
      <c r="H309" s="72">
        <v>67.41</v>
      </c>
      <c r="I309" s="72">
        <v>5.9</v>
      </c>
      <c r="J309" s="68"/>
      <c r="K309" s="68">
        <v>11.470000000000004</v>
      </c>
      <c r="L309" s="68">
        <v>84.78</v>
      </c>
      <c r="M309" s="68">
        <v>27.317</v>
      </c>
      <c r="N309" s="68">
        <v>112.09700000000001</v>
      </c>
      <c r="O309" s="79">
        <v>22.150068210931973</v>
      </c>
      <c r="P309" s="89">
        <v>1</v>
      </c>
      <c r="Q309" s="89"/>
    </row>
    <row r="310" spans="3:17" s="70" customFormat="1" ht="35" customHeight="1">
      <c r="C310" s="65">
        <v>303</v>
      </c>
      <c r="D310" s="66">
        <v>8</v>
      </c>
      <c r="E310" s="114"/>
      <c r="F310" s="77">
        <v>91807</v>
      </c>
      <c r="G310" s="78" t="s">
        <v>20</v>
      </c>
      <c r="H310" s="72">
        <v>94.183999999999997</v>
      </c>
      <c r="I310" s="72">
        <v>8.94</v>
      </c>
      <c r="J310" s="68">
        <v>0</v>
      </c>
      <c r="K310" s="68">
        <v>6.7390000000000025</v>
      </c>
      <c r="L310" s="68">
        <v>109.863</v>
      </c>
      <c r="M310" s="68">
        <v>32.064</v>
      </c>
      <c r="N310" s="68">
        <v>141.92699999999999</v>
      </c>
      <c r="O310" s="79">
        <v>28.044396647304939</v>
      </c>
      <c r="P310" s="89">
        <v>1</v>
      </c>
      <c r="Q310" s="89"/>
    </row>
    <row r="311" spans="3:17" s="70" customFormat="1" ht="35" customHeight="1">
      <c r="C311" s="65">
        <v>304</v>
      </c>
      <c r="D311" s="66">
        <v>8</v>
      </c>
      <c r="E311" s="115"/>
      <c r="F311" s="77">
        <v>91808</v>
      </c>
      <c r="G311" s="78" t="s">
        <v>20</v>
      </c>
      <c r="H311" s="72">
        <v>94.183999999999997</v>
      </c>
      <c r="I311" s="72">
        <v>8.94</v>
      </c>
      <c r="J311" s="68">
        <v>0</v>
      </c>
      <c r="K311" s="68">
        <v>6.7390000000000025</v>
      </c>
      <c r="L311" s="68">
        <v>109.863</v>
      </c>
      <c r="M311" s="68">
        <v>32.064</v>
      </c>
      <c r="N311" s="68">
        <v>141.92699999999999</v>
      </c>
      <c r="O311" s="79">
        <v>28.044396647304939</v>
      </c>
      <c r="P311" s="89">
        <v>1</v>
      </c>
      <c r="Q311" s="89"/>
    </row>
    <row r="312" spans="3:17" s="70" customFormat="1" ht="35" customHeight="1">
      <c r="C312" s="65">
        <v>305</v>
      </c>
      <c r="D312" s="66">
        <v>8</v>
      </c>
      <c r="E312" s="113">
        <v>19</v>
      </c>
      <c r="F312" s="77">
        <v>91901</v>
      </c>
      <c r="G312" s="78" t="s">
        <v>19</v>
      </c>
      <c r="H312" s="72">
        <v>67.41</v>
      </c>
      <c r="I312" s="72">
        <v>5.88</v>
      </c>
      <c r="J312" s="68">
        <v>0</v>
      </c>
      <c r="K312" s="68">
        <v>10.050000000000008</v>
      </c>
      <c r="L312" s="68">
        <v>83.34</v>
      </c>
      <c r="M312" s="68">
        <v>26.864000000000001</v>
      </c>
      <c r="N312" s="68">
        <v>110.20400000000001</v>
      </c>
      <c r="O312" s="79">
        <v>21.776016460008272</v>
      </c>
      <c r="P312" s="89">
        <v>1</v>
      </c>
      <c r="Q312" s="89"/>
    </row>
    <row r="313" spans="3:17" s="70" customFormat="1" ht="35" customHeight="1">
      <c r="C313" s="65">
        <v>306</v>
      </c>
      <c r="D313" s="66">
        <v>8</v>
      </c>
      <c r="E313" s="114"/>
      <c r="F313" s="77">
        <v>91902</v>
      </c>
      <c r="G313" s="78" t="s">
        <v>19</v>
      </c>
      <c r="H313" s="72">
        <v>67.41</v>
      </c>
      <c r="I313" s="72">
        <v>5.9</v>
      </c>
      <c r="J313" s="68">
        <v>0</v>
      </c>
      <c r="K313" s="68">
        <v>10.030000000000006</v>
      </c>
      <c r="L313" s="68">
        <v>83.34</v>
      </c>
      <c r="M313" s="68">
        <v>27.033000000000001</v>
      </c>
      <c r="N313" s="68">
        <v>110.373</v>
      </c>
      <c r="O313" s="79">
        <v>21.809410409245519</v>
      </c>
      <c r="P313" s="89">
        <v>0</v>
      </c>
      <c r="Q313" s="89">
        <v>1</v>
      </c>
    </row>
    <row r="314" spans="3:17" s="70" customFormat="1" ht="35" customHeight="1">
      <c r="C314" s="65">
        <v>307</v>
      </c>
      <c r="D314" s="66">
        <v>8</v>
      </c>
      <c r="E314" s="114"/>
      <c r="F314" s="77">
        <v>91903</v>
      </c>
      <c r="G314" s="78" t="s">
        <v>20</v>
      </c>
      <c r="H314" s="72">
        <v>94.183999999999997</v>
      </c>
      <c r="I314" s="72">
        <v>8.94</v>
      </c>
      <c r="J314" s="68">
        <v>0</v>
      </c>
      <c r="K314" s="68">
        <v>6.7390000000000025</v>
      </c>
      <c r="L314" s="68">
        <v>109.863</v>
      </c>
      <c r="M314" s="68">
        <v>32.232999999999997</v>
      </c>
      <c r="N314" s="68">
        <v>142.096</v>
      </c>
      <c r="O314" s="79">
        <v>28.07779059654219</v>
      </c>
      <c r="P314" s="89">
        <v>1</v>
      </c>
      <c r="Q314" s="89"/>
    </row>
    <row r="315" spans="3:17" s="70" customFormat="1" ht="35" customHeight="1">
      <c r="C315" s="65">
        <v>308</v>
      </c>
      <c r="D315" s="66">
        <v>8</v>
      </c>
      <c r="E315" s="114"/>
      <c r="F315" s="77">
        <v>91904</v>
      </c>
      <c r="G315" s="78" t="s">
        <v>20</v>
      </c>
      <c r="H315" s="72">
        <v>94.183999999999997</v>
      </c>
      <c r="I315" s="72">
        <v>8.94</v>
      </c>
      <c r="J315" s="68">
        <v>0</v>
      </c>
      <c r="K315" s="68">
        <v>6.7390000000000025</v>
      </c>
      <c r="L315" s="68">
        <v>109.863</v>
      </c>
      <c r="M315" s="68">
        <v>32.232999999999997</v>
      </c>
      <c r="N315" s="68">
        <v>142.096</v>
      </c>
      <c r="O315" s="79">
        <v>28.07779059654219</v>
      </c>
      <c r="P315" s="89">
        <v>1</v>
      </c>
      <c r="Q315" s="89"/>
    </row>
    <row r="316" spans="3:17" s="70" customFormat="1" ht="35" customHeight="1">
      <c r="C316" s="65">
        <v>309</v>
      </c>
      <c r="D316" s="66">
        <v>8</v>
      </c>
      <c r="E316" s="114"/>
      <c r="F316" s="77">
        <v>91905</v>
      </c>
      <c r="G316" s="78" t="s">
        <v>19</v>
      </c>
      <c r="H316" s="72">
        <v>67.41</v>
      </c>
      <c r="I316" s="72">
        <v>5.88</v>
      </c>
      <c r="J316" s="68">
        <v>0</v>
      </c>
      <c r="K316" s="68">
        <v>10.050000000000008</v>
      </c>
      <c r="L316" s="68">
        <v>83.34</v>
      </c>
      <c r="M316" s="68">
        <v>27.033000000000001</v>
      </c>
      <c r="N316" s="68">
        <v>110.373</v>
      </c>
      <c r="O316" s="79">
        <v>21.809410409245519</v>
      </c>
      <c r="P316" s="89">
        <v>1</v>
      </c>
      <c r="Q316" s="89"/>
    </row>
    <row r="317" spans="3:17" s="70" customFormat="1" ht="35" customHeight="1">
      <c r="C317" s="65">
        <v>310</v>
      </c>
      <c r="D317" s="66">
        <v>8</v>
      </c>
      <c r="E317" s="114"/>
      <c r="F317" s="77">
        <v>91906</v>
      </c>
      <c r="G317" s="78" t="s">
        <v>19</v>
      </c>
      <c r="H317" s="72">
        <v>67.41</v>
      </c>
      <c r="I317" s="72">
        <v>5.9</v>
      </c>
      <c r="J317" s="68">
        <v>0</v>
      </c>
      <c r="K317" s="68">
        <v>10.030000000000006</v>
      </c>
      <c r="L317" s="68">
        <v>83.34</v>
      </c>
      <c r="M317" s="68">
        <v>26.864000000000001</v>
      </c>
      <c r="N317" s="68">
        <v>110.20400000000001</v>
      </c>
      <c r="O317" s="79">
        <v>21.776016460008272</v>
      </c>
      <c r="P317" s="89">
        <v>1</v>
      </c>
      <c r="Q317" s="89"/>
    </row>
    <row r="318" spans="3:17" s="70" customFormat="1" ht="35" customHeight="1">
      <c r="C318" s="65">
        <v>311</v>
      </c>
      <c r="D318" s="66">
        <v>8</v>
      </c>
      <c r="E318" s="114"/>
      <c r="F318" s="77">
        <v>91907</v>
      </c>
      <c r="G318" s="78" t="s">
        <v>20</v>
      </c>
      <c r="H318" s="72">
        <v>94.183999999999997</v>
      </c>
      <c r="I318" s="72">
        <v>8.94</v>
      </c>
      <c r="J318" s="68">
        <v>0</v>
      </c>
      <c r="K318" s="68">
        <v>6.7390000000000025</v>
      </c>
      <c r="L318" s="68">
        <v>109.863</v>
      </c>
      <c r="M318" s="68">
        <v>32.064</v>
      </c>
      <c r="N318" s="68">
        <v>141.92699999999999</v>
      </c>
      <c r="O318" s="79">
        <v>28.044396647304939</v>
      </c>
      <c r="P318" s="89">
        <v>1</v>
      </c>
      <c r="Q318" s="89"/>
    </row>
    <row r="319" spans="3:17" s="70" customFormat="1" ht="35" customHeight="1">
      <c r="C319" s="65">
        <v>312</v>
      </c>
      <c r="D319" s="66">
        <v>8</v>
      </c>
      <c r="E319" s="115"/>
      <c r="F319" s="77">
        <v>91908</v>
      </c>
      <c r="G319" s="78" t="s">
        <v>20</v>
      </c>
      <c r="H319" s="72">
        <v>94.183999999999997</v>
      </c>
      <c r="I319" s="72">
        <v>8.94</v>
      </c>
      <c r="J319" s="68">
        <v>0</v>
      </c>
      <c r="K319" s="68">
        <v>6.7390000000000025</v>
      </c>
      <c r="L319" s="68">
        <v>109.863</v>
      </c>
      <c r="M319" s="68">
        <v>32.064</v>
      </c>
      <c r="N319" s="68">
        <v>141.92699999999999</v>
      </c>
      <c r="O319" s="79">
        <v>28.044396647304939</v>
      </c>
      <c r="P319" s="89">
        <v>1</v>
      </c>
      <c r="Q319" s="89"/>
    </row>
    <row r="320" spans="3:17" ht="31" customHeight="1">
      <c r="C320" s="91" t="s">
        <v>15</v>
      </c>
      <c r="D320" s="92"/>
      <c r="E320" s="103"/>
      <c r="F320" s="92"/>
      <c r="G320" s="93"/>
      <c r="H320" s="84">
        <f t="shared" ref="H320:Q320" si="40">SUM(H8:H319)</f>
        <v>25101.56800000001</v>
      </c>
      <c r="I320" s="84">
        <f t="shared" si="40"/>
        <v>2301.1200000000144</v>
      </c>
      <c r="J320" s="84">
        <f t="shared" si="40"/>
        <v>0</v>
      </c>
      <c r="K320" s="84">
        <f t="shared" si="40"/>
        <v>2701.9360000000052</v>
      </c>
      <c r="L320" s="84">
        <f t="shared" si="40"/>
        <v>30104.624000000058</v>
      </c>
      <c r="M320" s="84">
        <f t="shared" si="40"/>
        <v>9217.5920000000078</v>
      </c>
      <c r="N320" s="84">
        <f t="shared" si="40"/>
        <v>39322.216000000051</v>
      </c>
      <c r="O320" s="84">
        <f t="shared" si="40"/>
        <v>7769.9650000000101</v>
      </c>
      <c r="P320" s="90">
        <f t="shared" si="40"/>
        <v>300</v>
      </c>
      <c r="Q320" s="101">
        <f t="shared" si="40"/>
        <v>12</v>
      </c>
    </row>
    <row r="321" spans="3:17" ht="33" customHeight="1">
      <c r="C321" s="119" t="s">
        <v>112</v>
      </c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</row>
    <row r="322" spans="3:17" ht="16.5">
      <c r="C322" s="74" t="s">
        <v>101</v>
      </c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</row>
    <row r="323" spans="3:17" ht="16.5">
      <c r="C323" s="74" t="s">
        <v>102</v>
      </c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</row>
    <row r="324" spans="3:17" ht="16.5">
      <c r="C324" s="74" t="s">
        <v>103</v>
      </c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</row>
    <row r="325" spans="3:17" ht="16.5">
      <c r="C325" s="74" t="s">
        <v>104</v>
      </c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</row>
    <row r="326" spans="3:17" ht="16.5">
      <c r="C326" s="74" t="s">
        <v>105</v>
      </c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</row>
    <row r="327" spans="3:17" ht="16.5">
      <c r="C327" s="74" t="s">
        <v>106</v>
      </c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</row>
    <row r="328" spans="3:17" ht="16.5">
      <c r="C328" s="74" t="s">
        <v>107</v>
      </c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</row>
  </sheetData>
  <mergeCells count="56">
    <mergeCell ref="N4:N6"/>
    <mergeCell ref="O4:O6"/>
    <mergeCell ref="C3:Q3"/>
    <mergeCell ref="E52:E59"/>
    <mergeCell ref="C321:Q321"/>
    <mergeCell ref="E170:E175"/>
    <mergeCell ref="E176:E183"/>
    <mergeCell ref="E184:E191"/>
    <mergeCell ref="E192:E199"/>
    <mergeCell ref="E200:E207"/>
    <mergeCell ref="E208:E215"/>
    <mergeCell ref="E216:E223"/>
    <mergeCell ref="E224:E231"/>
    <mergeCell ref="E232:E239"/>
    <mergeCell ref="E240:E247"/>
    <mergeCell ref="E248:E255"/>
    <mergeCell ref="E312:E319"/>
    <mergeCell ref="E8:E13"/>
    <mergeCell ref="E14:E19"/>
    <mergeCell ref="E20:E27"/>
    <mergeCell ref="E28:E35"/>
    <mergeCell ref="E36:E43"/>
    <mergeCell ref="E44:E51"/>
    <mergeCell ref="E60:E67"/>
    <mergeCell ref="E68:E75"/>
    <mergeCell ref="E76:E83"/>
    <mergeCell ref="E84:E91"/>
    <mergeCell ref="E92:E99"/>
    <mergeCell ref="E100:E107"/>
    <mergeCell ref="E108:E115"/>
    <mergeCell ref="E256:E263"/>
    <mergeCell ref="E264:E271"/>
    <mergeCell ref="E132:E139"/>
    <mergeCell ref="E140:E147"/>
    <mergeCell ref="E148:E155"/>
    <mergeCell ref="E296:E303"/>
    <mergeCell ref="E304:E311"/>
    <mergeCell ref="E272:E279"/>
    <mergeCell ref="E280:E287"/>
    <mergeCell ref="E288:E295"/>
    <mergeCell ref="E156:E163"/>
    <mergeCell ref="E164:E169"/>
    <mergeCell ref="C2:Q2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E116:E123"/>
    <mergeCell ref="E124:E131"/>
  </mergeCells>
  <printOptions horizontalCentered="1"/>
  <pageMargins left="0.2" right="0.2" top="0.75" bottom="0.75" header="0.3" footer="0.3"/>
  <pageSetup paperSize="9" scale="48" orientation="portrait" r:id="rId1"/>
  <rowBreaks count="1" manualBreakCount="1">
    <brk id="43" min="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F29"/>
  <sheetViews>
    <sheetView view="pageBreakPreview" topLeftCell="A9" zoomScaleNormal="100" zoomScaleSheetLayoutView="100" workbookViewId="0">
      <selection activeCell="D26" sqref="D26"/>
    </sheetView>
  </sheetViews>
  <sheetFormatPr defaultRowHeight="14.5"/>
  <cols>
    <col min="4" max="4" width="67.453125" bestFit="1" customWidth="1"/>
    <col min="5" max="5" width="19.81640625" customWidth="1"/>
    <col min="6" max="6" width="21.453125" customWidth="1"/>
    <col min="8" max="9" width="3.26953125" customWidth="1"/>
  </cols>
  <sheetData>
    <row r="4" spans="4:6" ht="15" thickBot="1"/>
    <row r="5" spans="4:6" s="43" customFormat="1" ht="18.5">
      <c r="D5" s="144" t="s">
        <v>74</v>
      </c>
      <c r="E5" s="145"/>
      <c r="F5" s="146"/>
    </row>
    <row r="6" spans="4:6" ht="49.5" customHeight="1">
      <c r="D6" s="147" t="s">
        <v>75</v>
      </c>
      <c r="E6" s="148"/>
      <c r="F6" s="149"/>
    </row>
    <row r="7" spans="4:6" s="6" customFormat="1" ht="15.5">
      <c r="D7" s="48" t="s">
        <v>76</v>
      </c>
      <c r="E7" s="45" t="s">
        <v>77</v>
      </c>
      <c r="F7" s="49" t="s">
        <v>78</v>
      </c>
    </row>
    <row r="8" spans="4:6" s="6" customFormat="1" ht="15.5">
      <c r="D8" s="50" t="s">
        <v>79</v>
      </c>
      <c r="E8" s="44">
        <f>F8*10.764</f>
        <v>72128.618998963968</v>
      </c>
      <c r="F8" s="51">
        <f>'[5]TOWER 1A'!N165 + '[5]TOWER 1B'!N165</f>
        <v>6700.9122072616101</v>
      </c>
    </row>
    <row r="9" spans="4:6" s="6" customFormat="1" ht="15.5">
      <c r="D9" s="48"/>
      <c r="E9" s="45"/>
      <c r="F9" s="49"/>
    </row>
    <row r="10" spans="4:6">
      <c r="D10" s="52" t="s">
        <v>80</v>
      </c>
      <c r="E10" s="46">
        <f>F10*10.764</f>
        <v>1193063.1382800001</v>
      </c>
      <c r="F10" s="53">
        <v>110838.27</v>
      </c>
    </row>
    <row r="11" spans="4:6">
      <c r="D11" s="52" t="s">
        <v>81</v>
      </c>
      <c r="E11" s="46"/>
      <c r="F11" s="53"/>
    </row>
    <row r="12" spans="4:6">
      <c r="D12" s="52" t="s">
        <v>82</v>
      </c>
      <c r="E12" s="46">
        <f>F12*10.764</f>
        <v>11485.188</v>
      </c>
      <c r="F12" s="54">
        <v>1067</v>
      </c>
    </row>
    <row r="13" spans="4:6">
      <c r="D13" s="52" t="s">
        <v>83</v>
      </c>
      <c r="E13" s="46">
        <f t="shared" ref="E13:E21" si="0">F13*10.764</f>
        <v>56295.719999999994</v>
      </c>
      <c r="F13" s="54">
        <v>5230</v>
      </c>
    </row>
    <row r="14" spans="4:6">
      <c r="D14" s="52" t="s">
        <v>84</v>
      </c>
      <c r="E14" s="46">
        <f t="shared" si="0"/>
        <v>10052.176679999999</v>
      </c>
      <c r="F14" s="54">
        <v>933.87</v>
      </c>
    </row>
    <row r="15" spans="4:6">
      <c r="D15" s="50" t="s">
        <v>85</v>
      </c>
      <c r="E15" s="44">
        <f>F15*10.764</f>
        <v>1115230.0536</v>
      </c>
      <c r="F15" s="51">
        <f>F10-F12-F13-F14</f>
        <v>103607.40000000001</v>
      </c>
    </row>
    <row r="16" spans="4:6">
      <c r="D16" s="52" t="s">
        <v>86</v>
      </c>
      <c r="E16" s="44"/>
      <c r="F16" s="51"/>
    </row>
    <row r="17" spans="4:6">
      <c r="D17" s="52" t="s">
        <v>55</v>
      </c>
      <c r="E17" s="46">
        <f t="shared" si="0"/>
        <v>33834.696479999999</v>
      </c>
      <c r="F17" s="54">
        <v>3143.32</v>
      </c>
    </row>
    <row r="18" spans="4:6">
      <c r="D18" s="52" t="s">
        <v>53</v>
      </c>
      <c r="E18" s="46">
        <f t="shared" si="0"/>
        <v>15570.987119999998</v>
      </c>
      <c r="F18" s="54">
        <v>1446.58</v>
      </c>
    </row>
    <row r="19" spans="4:6">
      <c r="D19" s="52" t="s">
        <v>51</v>
      </c>
      <c r="E19" s="46">
        <f t="shared" si="0"/>
        <v>54520.090559999997</v>
      </c>
      <c r="F19" s="54">
        <v>5065.04</v>
      </c>
    </row>
    <row r="20" spans="4:6">
      <c r="D20" s="52" t="s">
        <v>49</v>
      </c>
      <c r="E20" s="46">
        <f t="shared" si="0"/>
        <v>10653.130799999999</v>
      </c>
      <c r="F20" s="54">
        <v>989.7</v>
      </c>
    </row>
    <row r="21" spans="4:6">
      <c r="D21" s="50" t="s">
        <v>87</v>
      </c>
      <c r="E21" s="47">
        <f t="shared" si="0"/>
        <v>1000651.14864</v>
      </c>
      <c r="F21" s="51">
        <f>F15-F17-F18-F19-F20</f>
        <v>92962.760000000009</v>
      </c>
    </row>
    <row r="22" spans="4:6">
      <c r="D22" s="52" t="s">
        <v>86</v>
      </c>
      <c r="E22" s="47"/>
      <c r="F22" s="51"/>
    </row>
    <row r="23" spans="4:6">
      <c r="D23" s="52" t="s">
        <v>88</v>
      </c>
      <c r="E23" s="46">
        <f>F23*10.764</f>
        <v>465224.81615999999</v>
      </c>
      <c r="F23" s="55">
        <v>43220.44</v>
      </c>
    </row>
    <row r="24" spans="4:6">
      <c r="D24" s="52" t="s">
        <v>89</v>
      </c>
      <c r="E24" s="46">
        <f>F24*10.764</f>
        <v>151663.79123999999</v>
      </c>
      <c r="F24" s="55">
        <v>14089.91</v>
      </c>
    </row>
    <row r="25" spans="4:6">
      <c r="D25" s="52" t="s">
        <v>114</v>
      </c>
      <c r="E25" s="46">
        <f t="shared" ref="E25:E27" si="1">F25*10.764</f>
        <v>167271.80652000004</v>
      </c>
      <c r="F25" s="55">
        <f>F21-F23-F24-F26-F27</f>
        <v>15539.930000000004</v>
      </c>
    </row>
    <row r="26" spans="4:6">
      <c r="D26" s="52" t="s">
        <v>91</v>
      </c>
      <c r="E26" s="46">
        <f t="shared" si="1"/>
        <v>144362.13947999998</v>
      </c>
      <c r="F26" s="55">
        <v>13411.57</v>
      </c>
    </row>
    <row r="27" spans="4:6">
      <c r="D27" s="52" t="s">
        <v>113</v>
      </c>
      <c r="E27" s="46">
        <f t="shared" si="1"/>
        <v>72128.595239999995</v>
      </c>
      <c r="F27" s="55">
        <v>6700.91</v>
      </c>
    </row>
    <row r="28" spans="4:6">
      <c r="D28" s="52"/>
      <c r="E28" s="46"/>
      <c r="F28" s="55"/>
    </row>
    <row r="29" spans="4:6" ht="15" thickBot="1">
      <c r="D29" s="56" t="s">
        <v>90</v>
      </c>
      <c r="E29" s="57">
        <f>E21-E23-E24-E25-E26-E27</f>
        <v>0</v>
      </c>
      <c r="F29" s="58">
        <f>F21-F23-F24-F25-F26-F27</f>
        <v>0</v>
      </c>
    </row>
  </sheetData>
  <mergeCells count="2">
    <mergeCell ref="D5:F5"/>
    <mergeCell ref="D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UDS</vt:lpstr>
      <vt:lpstr>TOWER-6</vt:lpstr>
      <vt:lpstr>TOWER-7</vt:lpstr>
      <vt:lpstr>TOWER-8</vt:lpstr>
      <vt:lpstr>UDS Abstract</vt:lpstr>
      <vt:lpstr>'TOWER-6'!Print_Area</vt:lpstr>
      <vt:lpstr>'TOWER-7'!Print_Area</vt:lpstr>
      <vt:lpstr>'TOWER-8'!Print_Area</vt:lpstr>
      <vt:lpstr>'UDS Abstract'!Print_Area</vt:lpstr>
      <vt:lpstr>'TOWER-6'!Print_Titles</vt:lpstr>
      <vt:lpstr>'TOWER-7'!Print_Titles</vt:lpstr>
      <vt:lpstr>'TOWER-8'!Print_Titles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Srinivasa Rao D</dc:creator>
  <cp:lastModifiedBy>Manikandan K</cp:lastModifiedBy>
  <cp:lastPrinted>2026-08-10T10:01:16Z</cp:lastPrinted>
  <dcterms:created xsi:type="dcterms:W3CDTF">2023-08-25T09:03:01Z</dcterms:created>
  <dcterms:modified xsi:type="dcterms:W3CDTF">2026-08-10T13:48:08Z</dcterms:modified>
</cp:coreProperties>
</file>