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R.RESIDENCY.03.07.2024\"/>
    </mc:Choice>
  </mc:AlternateContent>
  <bookViews>
    <workbookView xWindow="0" yWindow="0" windowWidth="7470" windowHeight="2760"/>
  </bookViews>
  <sheets>
    <sheet name="Including Wall New (2)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6" i="2" l="1"/>
  <c r="K51" i="2" l="1"/>
  <c r="U29" i="2"/>
  <c r="U28" i="2"/>
  <c r="U27" i="2"/>
  <c r="U26" i="2"/>
  <c r="U25" i="2"/>
  <c r="N50" i="2"/>
  <c r="N13" i="2"/>
  <c r="N17" i="2" s="1"/>
  <c r="N21" i="2" s="1"/>
  <c r="N25" i="2" s="1"/>
  <c r="N27" i="2" s="1"/>
  <c r="U32" i="2" l="1"/>
  <c r="U30" i="2" s="1"/>
  <c r="U17" i="2"/>
  <c r="U18" i="2"/>
  <c r="U19" i="2"/>
  <c r="N11" i="2"/>
  <c r="N15" i="2" s="1"/>
  <c r="N19" i="2" s="1"/>
  <c r="N23" i="2" s="1"/>
  <c r="N12" i="2"/>
  <c r="N16" i="2" s="1"/>
  <c r="N20" i="2" s="1"/>
  <c r="N24" i="2" s="1"/>
  <c r="N26" i="2" s="1"/>
  <c r="N10" i="2"/>
  <c r="N14" i="2" s="1"/>
  <c r="N18" i="2" s="1"/>
  <c r="N22" i="2" s="1"/>
  <c r="AD19" i="2"/>
  <c r="AD18" i="2"/>
  <c r="N5" i="2"/>
  <c r="G54" i="2"/>
  <c r="H54" i="2"/>
  <c r="I27" i="2" l="1"/>
  <c r="J27" i="2" s="1"/>
  <c r="I49" i="2"/>
  <c r="J49" i="2" s="1"/>
  <c r="I47" i="2"/>
  <c r="J47" i="2" s="1"/>
  <c r="I45" i="2"/>
  <c r="J45" i="2" s="1"/>
  <c r="I43" i="2"/>
  <c r="J43" i="2" s="1"/>
  <c r="I41" i="2"/>
  <c r="J41" i="2" s="1"/>
  <c r="I39" i="2"/>
  <c r="I37" i="2"/>
  <c r="J37" i="2" s="1"/>
  <c r="I33" i="2"/>
  <c r="I36" i="2" s="1"/>
  <c r="J36" i="2" s="1"/>
  <c r="I31" i="2"/>
  <c r="J31" i="2" s="1"/>
  <c r="I29" i="2"/>
  <c r="I34" i="2" s="1"/>
  <c r="J34" i="2" s="1"/>
  <c r="I50" i="2"/>
  <c r="J50" i="2" s="1"/>
  <c r="I48" i="2"/>
  <c r="J48" i="2" s="1"/>
  <c r="I46" i="2"/>
  <c r="J46" i="2" s="1"/>
  <c r="I44" i="2"/>
  <c r="J44" i="2" s="1"/>
  <c r="I42" i="2"/>
  <c r="J42" i="2" s="1"/>
  <c r="I40" i="2"/>
  <c r="J40" i="2" s="1"/>
  <c r="I38" i="2"/>
  <c r="J38" i="2" s="1"/>
  <c r="I32" i="2"/>
  <c r="J32" i="2" s="1"/>
  <c r="I30" i="2"/>
  <c r="I35" i="2" s="1"/>
  <c r="J35" i="2" s="1"/>
  <c r="I28" i="2"/>
  <c r="J28" i="2" s="1"/>
  <c r="I26" i="2"/>
  <c r="J26" i="2" s="1"/>
  <c r="J39" i="2"/>
  <c r="J29" i="2"/>
  <c r="N53" i="2"/>
  <c r="N54" i="2" s="1"/>
  <c r="J33" i="2" l="1"/>
  <c r="J30" i="2"/>
  <c r="AD16" i="2" l="1"/>
  <c r="AD17" i="2"/>
  <c r="U22" i="2" l="1"/>
  <c r="U20" i="2" s="1"/>
  <c r="I8" i="2" l="1"/>
  <c r="I7" i="2"/>
  <c r="F54" i="2"/>
  <c r="I9" i="2"/>
  <c r="I11" i="2" l="1"/>
  <c r="J7" i="2"/>
  <c r="I10" i="2"/>
  <c r="J6" i="2"/>
  <c r="I13" i="2"/>
  <c r="J9" i="2"/>
  <c r="I12" i="2"/>
  <c r="J8" i="2"/>
  <c r="I16" i="2" l="1"/>
  <c r="J12" i="2"/>
  <c r="I17" i="2"/>
  <c r="J13" i="2"/>
  <c r="I14" i="2"/>
  <c r="J10" i="2"/>
  <c r="I15" i="2"/>
  <c r="J11" i="2"/>
  <c r="I19" i="2" l="1"/>
  <c r="J15" i="2"/>
  <c r="I18" i="2"/>
  <c r="J14" i="2"/>
  <c r="I21" i="2"/>
  <c r="J17" i="2"/>
  <c r="I20" i="2"/>
  <c r="J16" i="2"/>
  <c r="J20" i="2" l="1"/>
  <c r="I24" i="2"/>
  <c r="J24" i="2" s="1"/>
  <c r="J21" i="2"/>
  <c r="I25" i="2"/>
  <c r="J25" i="2" s="1"/>
  <c r="J18" i="2"/>
  <c r="I22" i="2"/>
  <c r="J22" i="2" s="1"/>
  <c r="J19" i="2"/>
  <c r="I23" i="2"/>
  <c r="J23" i="2" s="1"/>
  <c r="J54" i="2" l="1"/>
  <c r="I54" i="2"/>
  <c r="K11" i="2" l="1"/>
  <c r="K32" i="2"/>
  <c r="K40" i="2"/>
  <c r="K10" i="2"/>
  <c r="K31" i="2"/>
  <c r="K38" i="2"/>
  <c r="K39" i="2"/>
  <c r="K13" i="2"/>
  <c r="K12" i="2"/>
  <c r="K17" i="2" l="1"/>
  <c r="K44" i="2"/>
  <c r="K43" i="2"/>
  <c r="K45" i="2"/>
  <c r="K50" i="2" s="1"/>
  <c r="K16" i="2"/>
  <c r="K15" i="2"/>
  <c r="K14" i="2"/>
  <c r="K36" i="2"/>
  <c r="K37" i="2"/>
  <c r="K33" i="2"/>
  <c r="K35" i="2"/>
  <c r="K34" i="2"/>
  <c r="K48" i="2" l="1"/>
  <c r="K19" i="2"/>
  <c r="K21" i="2"/>
  <c r="K49" i="2"/>
  <c r="K20" i="2"/>
  <c r="K42" i="2"/>
  <c r="K41" i="2"/>
  <c r="K18" i="2"/>
  <c r="L53" i="2"/>
  <c r="L54" i="2" s="1"/>
  <c r="K46" i="2" l="1"/>
  <c r="K25" i="2"/>
  <c r="K47" i="2"/>
  <c r="K24" i="2"/>
  <c r="K23" i="2"/>
  <c r="K22" i="2"/>
</calcChain>
</file>

<file path=xl/sharedStrings.xml><?xml version="1.0" encoding="utf-8"?>
<sst xmlns="http://schemas.openxmlformats.org/spreadsheetml/2006/main" count="281" uniqueCount="74">
  <si>
    <t>SL.No</t>
  </si>
  <si>
    <t>Floor</t>
  </si>
  <si>
    <t>Flat No</t>
  </si>
  <si>
    <t>Type</t>
  </si>
  <si>
    <t>Exclusive Balcony (sq.m)</t>
  </si>
  <si>
    <t>Exclusive Verandhah/Utility/Service/Open Terrace (sq.m)</t>
  </si>
  <si>
    <t>Proportionate Common Area (sq.m)</t>
  </si>
  <si>
    <t>Total Area (sq.m)</t>
  </si>
  <si>
    <t>UDS Land Area (sq.m)</t>
  </si>
  <si>
    <t>Covered</t>
  </si>
  <si>
    <t>FIRST FLOOR</t>
  </si>
  <si>
    <t>FLAT-1</t>
  </si>
  <si>
    <t>FLAT-2</t>
  </si>
  <si>
    <t>FLAT-3</t>
  </si>
  <si>
    <t>SECOND FLOOR</t>
  </si>
  <si>
    <t>FLAT-4</t>
  </si>
  <si>
    <t>FLAT-5</t>
  </si>
  <si>
    <t>FLAT-6</t>
  </si>
  <si>
    <t>THIRD FLOOR</t>
  </si>
  <si>
    <t>FLAT-7</t>
  </si>
  <si>
    <t>FLAT-8</t>
  </si>
  <si>
    <t>FLAT-9</t>
  </si>
  <si>
    <t>FOURTH FLOOR</t>
  </si>
  <si>
    <t>FLAT-10</t>
  </si>
  <si>
    <t>FLAT-11</t>
  </si>
  <si>
    <t>FLAT-12</t>
  </si>
  <si>
    <t>FIFTH FLOOR</t>
  </si>
  <si>
    <t>FLAT-13</t>
  </si>
  <si>
    <t>FLAT-14</t>
  </si>
  <si>
    <t>FLAT-15</t>
  </si>
  <si>
    <t>FORMULAS</t>
  </si>
  <si>
    <t>CALCULATION</t>
  </si>
  <si>
    <t>Sl.No</t>
  </si>
  <si>
    <t>Area of Flat 1</t>
  </si>
  <si>
    <t>Sq.m</t>
  </si>
  <si>
    <t>Area of Flat 2</t>
  </si>
  <si>
    <t>Area of Flat 3</t>
  </si>
  <si>
    <t>Common Area</t>
  </si>
  <si>
    <t>i)</t>
  </si>
  <si>
    <t>ii)</t>
  </si>
  <si>
    <t>Total Site Area</t>
  </si>
  <si>
    <t>RERA Area (sec 2(k)) (sq.m)</t>
  </si>
  <si>
    <t>Total Area of That Flat x Total site Boundary Area / Sum of All floor Built up Area</t>
  </si>
  <si>
    <t>One Flat Area x That Floor Common Area / That Floor Building Area</t>
  </si>
  <si>
    <t>Total Flat Area</t>
  </si>
  <si>
    <t>CHECK</t>
  </si>
  <si>
    <t>Parking (Nos)</t>
  </si>
  <si>
    <t xml:space="preserve">Car </t>
  </si>
  <si>
    <t xml:space="preserve">Two Wheeler </t>
  </si>
  <si>
    <t>-</t>
  </si>
  <si>
    <t>Visitors Parking</t>
  </si>
  <si>
    <t>TOTAL</t>
  </si>
  <si>
    <t xml:space="preserve">That Floor Building Area </t>
  </si>
  <si>
    <t>2BHK</t>
  </si>
  <si>
    <t>Area of Flat 4</t>
  </si>
  <si>
    <t>Area of Flat 5</t>
  </si>
  <si>
    <t>B)</t>
  </si>
  <si>
    <t>A)</t>
  </si>
  <si>
    <t>FLAT-16</t>
  </si>
  <si>
    <t>FLAT-17</t>
  </si>
  <si>
    <t>FLAT-18</t>
  </si>
  <si>
    <t>FLAT-19</t>
  </si>
  <si>
    <t>FLAT-20</t>
  </si>
  <si>
    <t>FLAT-21</t>
  </si>
  <si>
    <t>FLAT-22</t>
  </si>
  <si>
    <t>FLAT-23</t>
  </si>
  <si>
    <t>FLAT-24</t>
  </si>
  <si>
    <t>FLAT-25</t>
  </si>
  <si>
    <t>45 No's</t>
  </si>
  <si>
    <t>MR RESIDENCY APARTMENT RERA CALCULATION REPORT</t>
  </si>
  <si>
    <t xml:space="preserve">BLOCK A </t>
  </si>
  <si>
    <t xml:space="preserve">BLOCK B </t>
  </si>
  <si>
    <t>BLOCK A - 48%  BLOCK B - 52%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</si>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</sst>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2" fontId="3" fillId="0" borderId="7" xfId="0" applyNumberFormat="1" applyFont="1" applyBorder="1" applyAlignment="1">
      <alignment horizontal="center" vertical="center"/>
    </xf>
    <xf numFmtId="0" fontId="3" fillId="0" borderId="8" xfId="0" applyFont="1" applyBorder="1"/>
    <xf numFmtId="0" fontId="3" fillId="0" borderId="7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2" fontId="3" fillId="0" borderId="0" xfId="0" applyNumberFormat="1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7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2" fontId="0" fillId="0" borderId="0" xfId="0" applyNumberFormat="1"/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wrapText="1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2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2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right" vertical="center" wrapText="1"/>
    </xf>
    <xf numFmtId="0" fontId="0" fillId="0" borderId="2" xfId="0" applyBorder="1"/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6"/>
  <sheetViews>
    <sheetView tabSelected="1" zoomScale="73" zoomScaleNormal="73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W4" sqref="W4"/>
    </sheetView>
  </sheetViews>
  <sheetFormatPr defaultRowHeight="15" x14ac:dyDescent="0.25"/>
  <cols>
    <col min="1" max="1" width="2.7109375" hidden="1" customWidth="1"/>
    <col min="2" max="2" width="10.7109375" customWidth="1"/>
    <col min="3" max="3" width="15.7109375" customWidth="1"/>
    <col min="4" max="4" width="14.28515625" customWidth="1"/>
    <col min="6" max="6" width="11.28515625" customWidth="1"/>
    <col min="7" max="7" width="12.5703125" customWidth="1"/>
    <col min="8" max="8" width="20.5703125" customWidth="1"/>
    <col min="9" max="9" width="16.28515625" style="21" bestFit="1" customWidth="1"/>
    <col min="10" max="10" width="12.28515625" style="21" bestFit="1" customWidth="1"/>
    <col min="11" max="11" width="12" style="21" customWidth="1"/>
    <col min="12" max="12" width="9.42578125" bestFit="1" customWidth="1"/>
    <col min="13" max="13" width="5.42578125" bestFit="1" customWidth="1"/>
    <col min="14" max="14" width="9.42578125" bestFit="1" customWidth="1"/>
    <col min="15" max="15" width="6.42578125" customWidth="1"/>
    <col min="16" max="17" width="4" customWidth="1"/>
    <col min="18" max="18" width="6.7109375" style="5" customWidth="1"/>
    <col min="19" max="20" width="15.140625" style="5" customWidth="1"/>
    <col min="21" max="21" width="10.28515625" style="5" customWidth="1"/>
    <col min="22" max="24" width="11" style="5" customWidth="1"/>
    <col min="25" max="25" width="3.42578125" customWidth="1"/>
  </cols>
  <sheetData>
    <row r="1" spans="1:30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R1" s="7"/>
    </row>
    <row r="2" spans="1:30" s="1" customFormat="1" x14ac:dyDescent="0.25">
      <c r="A2" s="64"/>
      <c r="B2" s="71" t="s">
        <v>69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0"/>
      <c r="R2" s="8"/>
      <c r="S2" s="6"/>
      <c r="T2" s="6"/>
      <c r="U2" s="6"/>
      <c r="V2" s="6"/>
      <c r="W2" s="6"/>
      <c r="X2" s="6"/>
    </row>
    <row r="3" spans="1:30" s="1" customFormat="1" ht="43.9" customHeight="1" x14ac:dyDescent="0.25">
      <c r="A3" s="64"/>
      <c r="B3" s="71" t="s">
        <v>0</v>
      </c>
      <c r="C3" s="71" t="s">
        <v>1</v>
      </c>
      <c r="D3" s="71" t="s">
        <v>2</v>
      </c>
      <c r="E3" s="71" t="s">
        <v>3</v>
      </c>
      <c r="F3" s="73" t="s">
        <v>41</v>
      </c>
      <c r="G3" s="73" t="s">
        <v>4</v>
      </c>
      <c r="H3" s="73" t="s">
        <v>5</v>
      </c>
      <c r="I3" s="75" t="s">
        <v>6</v>
      </c>
      <c r="J3" s="75" t="s">
        <v>7</v>
      </c>
      <c r="K3" s="75" t="s">
        <v>8</v>
      </c>
      <c r="L3" s="73" t="s">
        <v>46</v>
      </c>
      <c r="M3" s="66"/>
      <c r="N3" s="66"/>
      <c r="O3" s="66"/>
      <c r="P3" s="70"/>
      <c r="R3" s="8"/>
      <c r="S3" s="6"/>
      <c r="T3" s="6"/>
      <c r="U3" s="6"/>
      <c r="V3" s="6"/>
      <c r="W3" s="6"/>
      <c r="X3" s="6"/>
    </row>
    <row r="4" spans="1:30" s="1" customFormat="1" ht="43.9" customHeight="1" x14ac:dyDescent="0.25">
      <c r="A4" s="64"/>
      <c r="B4" s="66"/>
      <c r="C4" s="66"/>
      <c r="D4" s="66"/>
      <c r="E4" s="66"/>
      <c r="F4" s="66"/>
      <c r="G4" s="66"/>
      <c r="H4" s="66"/>
      <c r="I4" s="66"/>
      <c r="J4" s="66"/>
      <c r="K4" s="66"/>
      <c r="L4" s="73" t="s">
        <v>47</v>
      </c>
      <c r="M4" s="66"/>
      <c r="N4" s="73" t="s">
        <v>48</v>
      </c>
      <c r="O4" s="66"/>
      <c r="P4" s="70"/>
      <c r="R4" s="8"/>
      <c r="S4" s="6"/>
      <c r="T4" s="6"/>
      <c r="U4" s="6"/>
      <c r="V4" s="6"/>
      <c r="W4" s="6"/>
      <c r="X4" s="6"/>
    </row>
    <row r="5" spans="1:30" s="1" customFormat="1" ht="43.9" customHeight="1" thickBot="1" x14ac:dyDescent="0.3">
      <c r="A5" s="64"/>
      <c r="B5" s="66"/>
      <c r="C5" s="66"/>
      <c r="D5" s="66"/>
      <c r="E5" s="66"/>
      <c r="F5" s="66"/>
      <c r="G5" s="66"/>
      <c r="H5" s="66"/>
      <c r="I5" s="66"/>
      <c r="J5" s="66"/>
      <c r="K5" s="66"/>
      <c r="L5" s="28" t="s">
        <v>9</v>
      </c>
      <c r="M5" s="28"/>
      <c r="N5" s="28" t="str">
        <f>L5</f>
        <v>Covered</v>
      </c>
      <c r="O5" s="28"/>
      <c r="P5" s="70"/>
      <c r="Q5" s="64"/>
      <c r="R5" s="62"/>
      <c r="S5" s="62"/>
      <c r="T5" s="62"/>
      <c r="U5" s="62"/>
      <c r="V5" s="62"/>
      <c r="W5" s="62"/>
      <c r="X5" s="62"/>
      <c r="Y5" s="62"/>
    </row>
    <row r="6" spans="1:30" ht="18" customHeight="1" x14ac:dyDescent="0.25">
      <c r="A6" s="64"/>
      <c r="B6" s="33" t="s">
        <v>70</v>
      </c>
      <c r="C6" s="30" t="s">
        <v>10</v>
      </c>
      <c r="D6" s="30" t="s">
        <v>11</v>
      </c>
      <c r="E6" s="30" t="s">
        <v>53</v>
      </c>
      <c r="F6" s="34">
        <v>74.72</v>
      </c>
      <c r="G6" s="26">
        <v>0</v>
      </c>
      <c r="H6" s="30">
        <v>0</v>
      </c>
      <c r="I6" s="30">
        <v>12.159000000000001</v>
      </c>
      <c r="J6" s="30">
        <f>F6+G6+H6+I6</f>
        <v>86.879000000000005</v>
      </c>
      <c r="K6" s="31">
        <v>31.21</v>
      </c>
      <c r="L6" s="31">
        <v>1</v>
      </c>
      <c r="M6" s="31" t="s">
        <v>49</v>
      </c>
      <c r="N6" s="30">
        <v>1</v>
      </c>
      <c r="O6" s="31" t="s">
        <v>49</v>
      </c>
      <c r="P6" s="70"/>
      <c r="Q6" s="64"/>
      <c r="R6" s="19" t="s">
        <v>32</v>
      </c>
      <c r="S6" s="67" t="s">
        <v>30</v>
      </c>
      <c r="T6" s="68"/>
      <c r="U6" s="68"/>
      <c r="V6" s="68"/>
      <c r="W6" s="68"/>
      <c r="X6" s="69"/>
      <c r="Y6" s="63"/>
    </row>
    <row r="7" spans="1:30" ht="18" customHeight="1" x14ac:dyDescent="0.25">
      <c r="A7" s="64"/>
      <c r="B7" s="33"/>
      <c r="C7" s="30"/>
      <c r="D7" s="30" t="s">
        <v>12</v>
      </c>
      <c r="E7" s="30" t="s">
        <v>53</v>
      </c>
      <c r="F7" s="34">
        <v>83.51</v>
      </c>
      <c r="G7" s="26">
        <v>0</v>
      </c>
      <c r="H7" s="30">
        <v>0</v>
      </c>
      <c r="I7" s="30">
        <f>(F7*U20)/U23</f>
        <v>13.585810803354674</v>
      </c>
      <c r="J7" s="30">
        <f t="shared" ref="J7:J17" si="0">F7+G7+H7+I7</f>
        <v>97.095810803354681</v>
      </c>
      <c r="K7" s="31">
        <v>34.880000000000003</v>
      </c>
      <c r="L7" s="31">
        <v>1</v>
      </c>
      <c r="M7" s="31" t="s">
        <v>49</v>
      </c>
      <c r="N7" s="30">
        <v>1</v>
      </c>
      <c r="O7" s="31" t="s">
        <v>49</v>
      </c>
      <c r="P7" s="70"/>
      <c r="Q7" s="64"/>
      <c r="R7" s="60" t="s">
        <v>38</v>
      </c>
      <c r="S7" s="43" t="s">
        <v>6</v>
      </c>
      <c r="T7" s="43"/>
      <c r="U7" s="43" t="s">
        <v>43</v>
      </c>
      <c r="V7" s="43"/>
      <c r="W7" s="43"/>
      <c r="X7" s="44"/>
      <c r="Y7" s="63"/>
    </row>
    <row r="8" spans="1:30" ht="18" customHeight="1" x14ac:dyDescent="0.25">
      <c r="A8" s="64"/>
      <c r="B8" s="33"/>
      <c r="C8" s="30"/>
      <c r="D8" s="30" t="s">
        <v>13</v>
      </c>
      <c r="E8" s="30" t="s">
        <v>53</v>
      </c>
      <c r="F8" s="34">
        <v>74.58</v>
      </c>
      <c r="G8" s="26">
        <v>0</v>
      </c>
      <c r="H8" s="30">
        <v>0</v>
      </c>
      <c r="I8" s="30">
        <f>(F8*U20)/U23</f>
        <v>12.133035201942182</v>
      </c>
      <c r="J8" s="30">
        <f t="shared" si="0"/>
        <v>86.713035201942176</v>
      </c>
      <c r="K8" s="31">
        <v>31.15</v>
      </c>
      <c r="L8" s="31">
        <v>1</v>
      </c>
      <c r="M8" s="31" t="s">
        <v>49</v>
      </c>
      <c r="N8" s="30">
        <v>1</v>
      </c>
      <c r="O8" s="31" t="s">
        <v>49</v>
      </c>
      <c r="P8" s="70"/>
      <c r="Q8" s="64"/>
      <c r="R8" s="47"/>
      <c r="S8" s="45"/>
      <c r="T8" s="45"/>
      <c r="U8" s="45"/>
      <c r="V8" s="45"/>
      <c r="W8" s="45"/>
      <c r="X8" s="46"/>
      <c r="Y8" s="63"/>
    </row>
    <row r="9" spans="1:30" ht="18" customHeight="1" x14ac:dyDescent="0.25">
      <c r="A9" s="64"/>
      <c r="B9" s="33"/>
      <c r="C9" s="30"/>
      <c r="D9" s="30" t="s">
        <v>15</v>
      </c>
      <c r="E9" s="30" t="s">
        <v>53</v>
      </c>
      <c r="F9" s="34">
        <v>70.7</v>
      </c>
      <c r="G9" s="26">
        <v>0</v>
      </c>
      <c r="H9" s="30">
        <v>0</v>
      </c>
      <c r="I9" s="30">
        <f>(F9*U20)/U23</f>
        <v>11.501818031339665</v>
      </c>
      <c r="J9" s="30">
        <f t="shared" si="0"/>
        <v>82.20181803133967</v>
      </c>
      <c r="K9" s="31">
        <v>29.52</v>
      </c>
      <c r="L9" s="31">
        <v>1</v>
      </c>
      <c r="M9" s="31" t="s">
        <v>49</v>
      </c>
      <c r="N9" s="30">
        <v>1</v>
      </c>
      <c r="O9" s="31" t="s">
        <v>49</v>
      </c>
      <c r="P9" s="70"/>
      <c r="Q9" s="64"/>
      <c r="R9" s="53"/>
      <c r="S9" s="40"/>
      <c r="T9" s="40"/>
      <c r="U9" s="40"/>
      <c r="V9" s="40"/>
      <c r="W9" s="40"/>
      <c r="X9" s="54"/>
      <c r="Y9" s="63"/>
    </row>
    <row r="10" spans="1:30" ht="18" customHeight="1" x14ac:dyDescent="0.25">
      <c r="A10" s="64"/>
      <c r="B10" s="33"/>
      <c r="C10" s="30" t="s">
        <v>14</v>
      </c>
      <c r="D10" s="30" t="s">
        <v>16</v>
      </c>
      <c r="E10" s="30" t="s">
        <v>53</v>
      </c>
      <c r="F10" s="34">
        <v>74.72</v>
      </c>
      <c r="G10" s="26">
        <v>0</v>
      </c>
      <c r="H10" s="30">
        <v>0</v>
      </c>
      <c r="I10" s="30">
        <f t="shared" ref="I10:I21" si="1">I6</f>
        <v>12.159000000000001</v>
      </c>
      <c r="J10" s="30">
        <f t="shared" si="0"/>
        <v>86.879000000000005</v>
      </c>
      <c r="K10" s="31">
        <f t="shared" ref="K10:K21" si="2">K6</f>
        <v>31.21</v>
      </c>
      <c r="L10" s="31">
        <v>1</v>
      </c>
      <c r="M10" s="31" t="s">
        <v>49</v>
      </c>
      <c r="N10" s="30">
        <f t="shared" ref="N10:N21" si="3">N6</f>
        <v>1</v>
      </c>
      <c r="O10" s="31" t="s">
        <v>49</v>
      </c>
      <c r="P10" s="70"/>
      <c r="Q10" s="64"/>
      <c r="R10" s="16"/>
      <c r="S10" s="14"/>
      <c r="T10" s="14"/>
      <c r="U10" s="14"/>
      <c r="V10" s="14"/>
      <c r="W10" s="14"/>
      <c r="X10" s="15"/>
      <c r="Y10" s="63"/>
    </row>
    <row r="11" spans="1:30" ht="18" customHeight="1" x14ac:dyDescent="0.25">
      <c r="A11" s="64"/>
      <c r="B11" s="33"/>
      <c r="C11" s="30"/>
      <c r="D11" s="30" t="s">
        <v>17</v>
      </c>
      <c r="E11" s="30" t="s">
        <v>53</v>
      </c>
      <c r="F11" s="34">
        <v>83.51</v>
      </c>
      <c r="G11" s="26">
        <v>0</v>
      </c>
      <c r="H11" s="30">
        <v>0</v>
      </c>
      <c r="I11" s="30">
        <f t="shared" si="1"/>
        <v>13.585810803354674</v>
      </c>
      <c r="J11" s="30">
        <f t="shared" si="0"/>
        <v>97.095810803354681</v>
      </c>
      <c r="K11" s="31">
        <f t="shared" si="2"/>
        <v>34.880000000000003</v>
      </c>
      <c r="L11" s="31">
        <v>1</v>
      </c>
      <c r="M11" s="31" t="s">
        <v>49</v>
      </c>
      <c r="N11" s="30">
        <f t="shared" si="3"/>
        <v>1</v>
      </c>
      <c r="O11" s="31" t="s">
        <v>49</v>
      </c>
      <c r="P11" s="70"/>
      <c r="Q11" s="64"/>
      <c r="R11" s="47" t="s">
        <v>39</v>
      </c>
      <c r="S11" s="49" t="s">
        <v>8</v>
      </c>
      <c r="T11" s="49"/>
      <c r="U11" s="45" t="s">
        <v>42</v>
      </c>
      <c r="V11" s="45"/>
      <c r="W11" s="45"/>
      <c r="X11" s="46"/>
      <c r="Y11" s="63"/>
    </row>
    <row r="12" spans="1:30" ht="18" customHeight="1" x14ac:dyDescent="0.25">
      <c r="A12" s="64"/>
      <c r="B12" s="33"/>
      <c r="C12" s="30"/>
      <c r="D12" s="30" t="s">
        <v>19</v>
      </c>
      <c r="E12" s="30" t="s">
        <v>53</v>
      </c>
      <c r="F12" s="34">
        <v>74.58</v>
      </c>
      <c r="G12" s="26">
        <v>0</v>
      </c>
      <c r="H12" s="30">
        <v>0</v>
      </c>
      <c r="I12" s="30">
        <f t="shared" si="1"/>
        <v>12.133035201942182</v>
      </c>
      <c r="J12" s="30">
        <f t="shared" si="0"/>
        <v>86.713035201942176</v>
      </c>
      <c r="K12" s="31">
        <f t="shared" si="2"/>
        <v>31.15</v>
      </c>
      <c r="L12" s="31">
        <v>1</v>
      </c>
      <c r="M12" s="31" t="s">
        <v>49</v>
      </c>
      <c r="N12" s="30">
        <f t="shared" si="3"/>
        <v>1</v>
      </c>
      <c r="O12" s="31" t="s">
        <v>49</v>
      </c>
      <c r="P12" s="70"/>
      <c r="Q12" s="64"/>
      <c r="R12" s="47"/>
      <c r="S12" s="49"/>
      <c r="T12" s="49"/>
      <c r="U12" s="45"/>
      <c r="V12" s="45"/>
      <c r="W12" s="45"/>
      <c r="X12" s="46"/>
      <c r="Y12" s="63"/>
    </row>
    <row r="13" spans="1:30" ht="18" customHeight="1" x14ac:dyDescent="0.25">
      <c r="A13" s="64"/>
      <c r="B13" s="33"/>
      <c r="C13" s="30"/>
      <c r="D13" s="30" t="s">
        <v>20</v>
      </c>
      <c r="E13" s="30" t="s">
        <v>53</v>
      </c>
      <c r="F13" s="34">
        <v>70.7</v>
      </c>
      <c r="G13" s="26">
        <v>0</v>
      </c>
      <c r="H13" s="30">
        <v>0</v>
      </c>
      <c r="I13" s="30">
        <f t="shared" si="1"/>
        <v>11.501818031339665</v>
      </c>
      <c r="J13" s="30">
        <f t="shared" si="0"/>
        <v>82.20181803133967</v>
      </c>
      <c r="K13" s="31">
        <f t="shared" si="2"/>
        <v>29.52</v>
      </c>
      <c r="L13" s="31">
        <v>1</v>
      </c>
      <c r="M13" s="31" t="s">
        <v>49</v>
      </c>
      <c r="N13" s="30">
        <f t="shared" si="3"/>
        <v>1</v>
      </c>
      <c r="O13" s="31" t="s">
        <v>49</v>
      </c>
      <c r="P13" s="70"/>
      <c r="Q13" s="64"/>
      <c r="R13" s="48"/>
      <c r="S13" s="50"/>
      <c r="T13" s="50"/>
      <c r="U13" s="51"/>
      <c r="V13" s="51"/>
      <c r="W13" s="51"/>
      <c r="X13" s="52"/>
      <c r="Y13" s="63"/>
    </row>
    <row r="14" spans="1:30" ht="18" customHeight="1" x14ac:dyDescent="0.25">
      <c r="A14" s="64"/>
      <c r="B14" s="33"/>
      <c r="C14" s="30" t="s">
        <v>18</v>
      </c>
      <c r="D14" s="30" t="s">
        <v>21</v>
      </c>
      <c r="E14" s="30" t="s">
        <v>53</v>
      </c>
      <c r="F14" s="34">
        <v>74.72</v>
      </c>
      <c r="G14" s="26">
        <v>0</v>
      </c>
      <c r="H14" s="30">
        <v>0</v>
      </c>
      <c r="I14" s="30">
        <f t="shared" si="1"/>
        <v>12.159000000000001</v>
      </c>
      <c r="J14" s="30">
        <f t="shared" si="0"/>
        <v>86.879000000000005</v>
      </c>
      <c r="K14" s="31">
        <f t="shared" si="2"/>
        <v>31.21</v>
      </c>
      <c r="L14" s="31">
        <v>1</v>
      </c>
      <c r="M14" s="31" t="s">
        <v>49</v>
      </c>
      <c r="N14" s="30">
        <f t="shared" si="3"/>
        <v>1</v>
      </c>
      <c r="O14" s="31" t="s">
        <v>49</v>
      </c>
      <c r="P14" s="70"/>
      <c r="Q14" s="64"/>
      <c r="R14" s="22"/>
      <c r="S14" s="23"/>
      <c r="T14" s="23"/>
      <c r="U14" s="24"/>
      <c r="V14" s="24"/>
      <c r="W14" s="24"/>
      <c r="X14" s="25"/>
      <c r="Y14" s="63"/>
    </row>
    <row r="15" spans="1:30" ht="18" customHeight="1" x14ac:dyDescent="0.25">
      <c r="A15" s="64"/>
      <c r="B15" s="33"/>
      <c r="C15" s="30"/>
      <c r="D15" s="30" t="s">
        <v>23</v>
      </c>
      <c r="E15" s="30" t="s">
        <v>53</v>
      </c>
      <c r="F15" s="34">
        <v>83.51</v>
      </c>
      <c r="G15" s="26">
        <v>0</v>
      </c>
      <c r="H15" s="30">
        <v>0</v>
      </c>
      <c r="I15" s="30">
        <f t="shared" si="1"/>
        <v>13.585810803354674</v>
      </c>
      <c r="J15" s="30">
        <f t="shared" si="0"/>
        <v>97.095810803354681</v>
      </c>
      <c r="K15" s="31">
        <f t="shared" si="2"/>
        <v>34.880000000000003</v>
      </c>
      <c r="L15" s="31">
        <v>1</v>
      </c>
      <c r="M15" s="31" t="s">
        <v>49</v>
      </c>
      <c r="N15" s="30">
        <f t="shared" si="3"/>
        <v>1</v>
      </c>
      <c r="O15" s="31" t="s">
        <v>49</v>
      </c>
      <c r="P15" s="70"/>
      <c r="Q15" s="64"/>
      <c r="R15" s="55" t="s">
        <v>31</v>
      </c>
      <c r="S15" s="56"/>
      <c r="T15" s="56"/>
      <c r="U15" s="56"/>
      <c r="V15" s="56"/>
      <c r="W15" s="56"/>
      <c r="X15" s="57"/>
      <c r="Y15" s="63"/>
    </row>
    <row r="16" spans="1:30" ht="18" customHeight="1" x14ac:dyDescent="0.25">
      <c r="A16" s="64"/>
      <c r="B16" s="33"/>
      <c r="C16" s="30"/>
      <c r="D16" s="30" t="s">
        <v>24</v>
      </c>
      <c r="E16" s="30" t="s">
        <v>53</v>
      </c>
      <c r="F16" s="34">
        <v>74.58</v>
      </c>
      <c r="G16" s="26">
        <v>0</v>
      </c>
      <c r="H16" s="30">
        <v>0</v>
      </c>
      <c r="I16" s="30">
        <f t="shared" si="1"/>
        <v>12.133035201942182</v>
      </c>
      <c r="J16" s="30">
        <f t="shared" si="0"/>
        <v>86.713035201942176</v>
      </c>
      <c r="K16" s="31">
        <f t="shared" si="2"/>
        <v>31.15</v>
      </c>
      <c r="L16" s="31">
        <v>1</v>
      </c>
      <c r="M16" s="31" t="s">
        <v>49</v>
      </c>
      <c r="N16" s="30">
        <f t="shared" si="3"/>
        <v>1</v>
      </c>
      <c r="O16" s="31" t="s">
        <v>49</v>
      </c>
      <c r="P16" s="70"/>
      <c r="Q16" s="64"/>
      <c r="R16" s="58" t="s">
        <v>57</v>
      </c>
      <c r="S16" s="41" t="s">
        <v>33</v>
      </c>
      <c r="T16" s="41"/>
      <c r="U16" s="26">
        <f>F6</f>
        <v>74.72</v>
      </c>
      <c r="V16" s="9" t="s">
        <v>34</v>
      </c>
      <c r="W16" s="10"/>
      <c r="X16" s="20"/>
      <c r="Y16" s="63"/>
      <c r="AA16" s="26">
        <v>68.5</v>
      </c>
      <c r="AC16">
        <v>8.67</v>
      </c>
      <c r="AD16">
        <f>AA16+AC16</f>
        <v>77.17</v>
      </c>
    </row>
    <row r="17" spans="1:30" ht="18" customHeight="1" x14ac:dyDescent="0.25">
      <c r="A17" s="64"/>
      <c r="B17" s="33"/>
      <c r="C17" s="30"/>
      <c r="D17" s="30" t="s">
        <v>25</v>
      </c>
      <c r="E17" s="30" t="s">
        <v>53</v>
      </c>
      <c r="F17" s="34">
        <v>70.7</v>
      </c>
      <c r="G17" s="26">
        <v>0</v>
      </c>
      <c r="H17" s="30">
        <v>0</v>
      </c>
      <c r="I17" s="30">
        <f t="shared" si="1"/>
        <v>11.501818031339665</v>
      </c>
      <c r="J17" s="30">
        <f t="shared" si="0"/>
        <v>82.20181803133967</v>
      </c>
      <c r="K17" s="31">
        <f t="shared" si="2"/>
        <v>29.52</v>
      </c>
      <c r="L17" s="31">
        <v>1</v>
      </c>
      <c r="M17" s="31" t="s">
        <v>49</v>
      </c>
      <c r="N17" s="30">
        <f t="shared" si="3"/>
        <v>1</v>
      </c>
      <c r="O17" s="31" t="s">
        <v>49</v>
      </c>
      <c r="P17" s="70"/>
      <c r="Q17" s="64"/>
      <c r="R17" s="59"/>
      <c r="S17" s="42" t="s">
        <v>35</v>
      </c>
      <c r="T17" s="42"/>
      <c r="U17" s="26">
        <f>F7</f>
        <v>83.51</v>
      </c>
      <c r="V17" s="9" t="s">
        <v>34</v>
      </c>
      <c r="W17" s="4"/>
      <c r="X17" s="3"/>
      <c r="Y17" s="63"/>
      <c r="AA17" s="26">
        <v>61.9</v>
      </c>
      <c r="AC17">
        <v>8.67</v>
      </c>
      <c r="AD17">
        <f t="shared" ref="AD17:AD19" si="4">AA17+AC17</f>
        <v>70.569999999999993</v>
      </c>
    </row>
    <row r="18" spans="1:30" ht="18" customHeight="1" x14ac:dyDescent="0.25">
      <c r="A18" s="64"/>
      <c r="B18" s="33"/>
      <c r="C18" s="30" t="s">
        <v>22</v>
      </c>
      <c r="D18" s="30" t="s">
        <v>27</v>
      </c>
      <c r="E18" s="30" t="s">
        <v>53</v>
      </c>
      <c r="F18" s="34">
        <v>74.72</v>
      </c>
      <c r="G18" s="26">
        <v>0</v>
      </c>
      <c r="H18" s="30">
        <v>0</v>
      </c>
      <c r="I18" s="30">
        <f t="shared" si="1"/>
        <v>12.159000000000001</v>
      </c>
      <c r="J18" s="30">
        <f t="shared" ref="J18:J25" si="5">F18+G18+H18+I18</f>
        <v>86.879000000000005</v>
      </c>
      <c r="K18" s="31">
        <f t="shared" si="2"/>
        <v>31.21</v>
      </c>
      <c r="L18" s="31">
        <v>1</v>
      </c>
      <c r="M18" s="31" t="s">
        <v>49</v>
      </c>
      <c r="N18" s="30">
        <f t="shared" si="3"/>
        <v>1</v>
      </c>
      <c r="O18" s="31" t="s">
        <v>49</v>
      </c>
      <c r="P18" s="70"/>
      <c r="Q18" s="64"/>
      <c r="R18" s="59"/>
      <c r="S18" s="42" t="s">
        <v>36</v>
      </c>
      <c r="T18" s="42"/>
      <c r="U18" s="26">
        <f>F8</f>
        <v>74.58</v>
      </c>
      <c r="V18" s="9" t="s">
        <v>34</v>
      </c>
      <c r="W18" s="4"/>
      <c r="X18" s="3"/>
      <c r="Y18" s="63"/>
      <c r="AA18" s="26">
        <v>61.5</v>
      </c>
      <c r="AC18">
        <v>8.67</v>
      </c>
      <c r="AD18">
        <f t="shared" si="4"/>
        <v>70.17</v>
      </c>
    </row>
    <row r="19" spans="1:30" ht="18" customHeight="1" x14ac:dyDescent="0.25">
      <c r="A19" s="64"/>
      <c r="B19" s="33"/>
      <c r="C19" s="32"/>
      <c r="D19" s="30" t="s">
        <v>28</v>
      </c>
      <c r="E19" s="30" t="s">
        <v>53</v>
      </c>
      <c r="F19" s="34">
        <v>83.51</v>
      </c>
      <c r="G19" s="26">
        <v>0</v>
      </c>
      <c r="H19" s="30">
        <v>0</v>
      </c>
      <c r="I19" s="30">
        <f t="shared" si="1"/>
        <v>13.585810803354674</v>
      </c>
      <c r="J19" s="30">
        <f t="shared" si="5"/>
        <v>97.095810803354681</v>
      </c>
      <c r="K19" s="31">
        <f t="shared" si="2"/>
        <v>34.880000000000003</v>
      </c>
      <c r="L19" s="31">
        <v>1</v>
      </c>
      <c r="M19" s="31" t="s">
        <v>49</v>
      </c>
      <c r="N19" s="30">
        <f t="shared" si="3"/>
        <v>1</v>
      </c>
      <c r="O19" s="31" t="s">
        <v>49</v>
      </c>
      <c r="P19" s="70"/>
      <c r="Q19" s="64"/>
      <c r="R19" s="59"/>
      <c r="S19" s="42" t="s">
        <v>54</v>
      </c>
      <c r="T19" s="42"/>
      <c r="U19" s="26">
        <f>F9</f>
        <v>70.7</v>
      </c>
      <c r="V19" s="11" t="s">
        <v>34</v>
      </c>
      <c r="W19" s="4"/>
      <c r="X19" s="3"/>
      <c r="Y19" s="63"/>
      <c r="AA19" s="26">
        <v>35.299999999999997</v>
      </c>
      <c r="AC19">
        <v>8.67</v>
      </c>
      <c r="AD19">
        <f t="shared" si="4"/>
        <v>43.97</v>
      </c>
    </row>
    <row r="20" spans="1:30" ht="18" customHeight="1" x14ac:dyDescent="0.25">
      <c r="A20" s="64"/>
      <c r="B20" s="33"/>
      <c r="C20" s="32"/>
      <c r="D20" s="30" t="s">
        <v>29</v>
      </c>
      <c r="E20" s="30" t="s">
        <v>53</v>
      </c>
      <c r="F20" s="34">
        <v>74.58</v>
      </c>
      <c r="G20" s="26">
        <v>0</v>
      </c>
      <c r="H20" s="30">
        <v>0</v>
      </c>
      <c r="I20" s="30">
        <f t="shared" si="1"/>
        <v>12.133035201942182</v>
      </c>
      <c r="J20" s="30">
        <f t="shared" si="5"/>
        <v>86.713035201942176</v>
      </c>
      <c r="K20" s="31">
        <f t="shared" si="2"/>
        <v>31.15</v>
      </c>
      <c r="L20" s="31">
        <v>1</v>
      </c>
      <c r="M20" s="31" t="s">
        <v>49</v>
      </c>
      <c r="N20" s="30">
        <f t="shared" si="3"/>
        <v>1</v>
      </c>
      <c r="O20" s="31" t="s">
        <v>49</v>
      </c>
      <c r="P20" s="70"/>
      <c r="Q20" s="64"/>
      <c r="R20" s="59"/>
      <c r="S20" s="42" t="s">
        <v>37</v>
      </c>
      <c r="T20" s="42"/>
      <c r="U20" s="2">
        <f>U23-U22</f>
        <v>58.970000000000027</v>
      </c>
      <c r="V20" s="11" t="s">
        <v>34</v>
      </c>
      <c r="W20" s="4"/>
      <c r="X20" s="3"/>
      <c r="Y20" s="63"/>
    </row>
    <row r="21" spans="1:30" ht="18" customHeight="1" x14ac:dyDescent="0.25">
      <c r="A21" s="64"/>
      <c r="B21" s="33"/>
      <c r="C21" s="30"/>
      <c r="D21" s="30" t="s">
        <v>58</v>
      </c>
      <c r="E21" s="30" t="s">
        <v>53</v>
      </c>
      <c r="F21" s="34">
        <v>70.7</v>
      </c>
      <c r="G21" s="26">
        <v>0</v>
      </c>
      <c r="H21" s="30">
        <v>0</v>
      </c>
      <c r="I21" s="30">
        <f t="shared" si="1"/>
        <v>11.501818031339665</v>
      </c>
      <c r="J21" s="30">
        <f t="shared" si="5"/>
        <v>82.20181803133967</v>
      </c>
      <c r="K21" s="31">
        <f t="shared" si="2"/>
        <v>29.52</v>
      </c>
      <c r="L21" s="31">
        <v>1</v>
      </c>
      <c r="M21" s="31" t="s">
        <v>49</v>
      </c>
      <c r="N21" s="30">
        <f t="shared" si="3"/>
        <v>1</v>
      </c>
      <c r="O21" s="31" t="s">
        <v>49</v>
      </c>
      <c r="P21" s="70"/>
      <c r="Q21" s="64"/>
      <c r="R21" s="59"/>
      <c r="S21" s="42" t="s">
        <v>40</v>
      </c>
      <c r="T21" s="42"/>
      <c r="U21" s="11">
        <v>1317.5</v>
      </c>
      <c r="V21" s="11" t="s">
        <v>34</v>
      </c>
      <c r="W21" s="4"/>
      <c r="X21" s="3"/>
      <c r="Y21" s="63"/>
    </row>
    <row r="22" spans="1:30" ht="18" customHeight="1" x14ac:dyDescent="0.25">
      <c r="A22" s="64"/>
      <c r="B22" s="33"/>
      <c r="C22" s="30" t="s">
        <v>26</v>
      </c>
      <c r="D22" s="30" t="s">
        <v>59</v>
      </c>
      <c r="E22" s="30" t="s">
        <v>53</v>
      </c>
      <c r="F22" s="34">
        <v>74.72</v>
      </c>
      <c r="G22" s="26">
        <v>0</v>
      </c>
      <c r="H22" s="30">
        <v>0</v>
      </c>
      <c r="I22" s="30">
        <f t="shared" ref="I22:I25" si="6">I18</f>
        <v>12.159000000000001</v>
      </c>
      <c r="J22" s="30">
        <f t="shared" si="5"/>
        <v>86.879000000000005</v>
      </c>
      <c r="K22" s="31">
        <f t="shared" ref="K22:K24" si="7">K18</f>
        <v>31.21</v>
      </c>
      <c r="L22" s="31">
        <v>1</v>
      </c>
      <c r="M22" s="31" t="s">
        <v>49</v>
      </c>
      <c r="N22" s="30">
        <f t="shared" ref="N22:N25" si="8">N18</f>
        <v>1</v>
      </c>
      <c r="O22" s="31" t="s">
        <v>49</v>
      </c>
      <c r="P22" s="70"/>
      <c r="Q22" s="64"/>
      <c r="R22" s="59"/>
      <c r="S22" s="42" t="s">
        <v>44</v>
      </c>
      <c r="T22" s="42"/>
      <c r="U22" s="2">
        <f>SUM(U16:U19)</f>
        <v>303.51</v>
      </c>
      <c r="V22" s="11" t="s">
        <v>34</v>
      </c>
      <c r="W22" s="4"/>
      <c r="X22" s="3"/>
      <c r="Y22" s="63"/>
    </row>
    <row r="23" spans="1:30" ht="18" customHeight="1" x14ac:dyDescent="0.25">
      <c r="A23" s="64"/>
      <c r="B23" s="33"/>
      <c r="C23" s="30"/>
      <c r="D23" s="30" t="s">
        <v>60</v>
      </c>
      <c r="E23" s="30" t="s">
        <v>53</v>
      </c>
      <c r="F23" s="34">
        <v>83.51</v>
      </c>
      <c r="G23" s="26">
        <v>0</v>
      </c>
      <c r="H23" s="30">
        <v>0</v>
      </c>
      <c r="I23" s="30">
        <f t="shared" si="6"/>
        <v>13.585810803354674</v>
      </c>
      <c r="J23" s="30">
        <f t="shared" si="5"/>
        <v>97.095810803354681</v>
      </c>
      <c r="K23" s="31">
        <f t="shared" si="7"/>
        <v>34.880000000000003</v>
      </c>
      <c r="L23" s="31">
        <v>1</v>
      </c>
      <c r="M23" s="31" t="s">
        <v>49</v>
      </c>
      <c r="N23" s="30">
        <f t="shared" si="8"/>
        <v>1</v>
      </c>
      <c r="O23" s="31" t="s">
        <v>49</v>
      </c>
      <c r="P23" s="70"/>
      <c r="Q23" s="64"/>
      <c r="R23" s="60"/>
      <c r="S23" s="40" t="s">
        <v>52</v>
      </c>
      <c r="T23" s="40"/>
      <c r="U23" s="17">
        <v>362.48</v>
      </c>
      <c r="V23" s="18" t="s">
        <v>34</v>
      </c>
      <c r="W23" s="4"/>
      <c r="X23" s="3"/>
      <c r="Y23" s="63"/>
    </row>
    <row r="24" spans="1:30" ht="18" customHeight="1" x14ac:dyDescent="0.25">
      <c r="A24" s="64"/>
      <c r="B24" s="33"/>
      <c r="C24" s="30"/>
      <c r="D24" s="30" t="s">
        <v>61</v>
      </c>
      <c r="E24" s="30" t="s">
        <v>53</v>
      </c>
      <c r="F24" s="34">
        <v>74.58</v>
      </c>
      <c r="G24" s="26">
        <v>0</v>
      </c>
      <c r="H24" s="30">
        <v>0</v>
      </c>
      <c r="I24" s="30">
        <f t="shared" si="6"/>
        <v>12.133035201942182</v>
      </c>
      <c r="J24" s="30">
        <f t="shared" si="5"/>
        <v>86.713035201942176</v>
      </c>
      <c r="K24" s="31">
        <f t="shared" si="7"/>
        <v>31.15</v>
      </c>
      <c r="L24" s="31">
        <v>1</v>
      </c>
      <c r="M24" s="31" t="s">
        <v>49</v>
      </c>
      <c r="N24" s="30">
        <f t="shared" si="8"/>
        <v>1</v>
      </c>
      <c r="O24" s="31" t="s">
        <v>49</v>
      </c>
      <c r="P24" s="70"/>
      <c r="Q24" s="64"/>
      <c r="R24" s="16"/>
      <c r="S24" s="42"/>
      <c r="T24" s="42"/>
      <c r="U24" s="11"/>
      <c r="V24" s="11"/>
      <c r="W24" s="4"/>
      <c r="X24" s="3"/>
      <c r="Y24" s="63"/>
    </row>
    <row r="25" spans="1:30" ht="18" customHeight="1" x14ac:dyDescent="0.25">
      <c r="A25" s="64"/>
      <c r="B25" s="33"/>
      <c r="C25" s="30"/>
      <c r="D25" s="30" t="s">
        <v>62</v>
      </c>
      <c r="E25" s="30" t="s">
        <v>53</v>
      </c>
      <c r="F25" s="34">
        <v>70.7</v>
      </c>
      <c r="G25" s="26">
        <v>0</v>
      </c>
      <c r="H25" s="30">
        <v>0</v>
      </c>
      <c r="I25" s="30">
        <f t="shared" si="6"/>
        <v>11.501818031339665</v>
      </c>
      <c r="J25" s="30">
        <f t="shared" si="5"/>
        <v>82.20181803133967</v>
      </c>
      <c r="K25" s="31">
        <f>K21</f>
        <v>29.52</v>
      </c>
      <c r="L25" s="31">
        <v>1</v>
      </c>
      <c r="M25" s="31" t="s">
        <v>49</v>
      </c>
      <c r="N25" s="30">
        <f t="shared" si="8"/>
        <v>1</v>
      </c>
      <c r="O25" s="31" t="s">
        <v>49</v>
      </c>
      <c r="P25" s="70"/>
      <c r="Q25" s="64"/>
      <c r="R25" s="58" t="s">
        <v>56</v>
      </c>
      <c r="S25" s="41" t="s">
        <v>33</v>
      </c>
      <c r="T25" s="41"/>
      <c r="U25" s="29">
        <f>F26</f>
        <v>63.73</v>
      </c>
      <c r="V25" s="9" t="s">
        <v>34</v>
      </c>
      <c r="W25" s="4"/>
      <c r="X25" s="3"/>
      <c r="Y25" s="63"/>
    </row>
    <row r="26" spans="1:30" ht="18" customHeight="1" x14ac:dyDescent="0.25">
      <c r="A26" s="64"/>
      <c r="B26" s="38" t="s">
        <v>71</v>
      </c>
      <c r="C26" s="30" t="s">
        <v>10</v>
      </c>
      <c r="D26" s="30" t="s">
        <v>11</v>
      </c>
      <c r="E26" s="30" t="s">
        <v>53</v>
      </c>
      <c r="F26" s="30">
        <v>63.73</v>
      </c>
      <c r="G26" s="26">
        <v>0</v>
      </c>
      <c r="H26" s="30">
        <v>0</v>
      </c>
      <c r="I26" s="30">
        <f>(F26*U30)/U33</f>
        <v>11.402675546952601</v>
      </c>
      <c r="J26" s="30">
        <f t="shared" ref="J26:J42" si="9">F26+G26+H26+I26</f>
        <v>75.132675546952598</v>
      </c>
      <c r="K26" s="31">
        <v>26.98</v>
      </c>
      <c r="L26" s="31" t="s">
        <v>49</v>
      </c>
      <c r="M26" s="31" t="s">
        <v>49</v>
      </c>
      <c r="N26" s="30">
        <f>N24</f>
        <v>1</v>
      </c>
      <c r="O26" s="31" t="s">
        <v>49</v>
      </c>
      <c r="P26" s="70"/>
      <c r="Q26" s="64"/>
      <c r="R26" s="59"/>
      <c r="S26" s="42" t="s">
        <v>35</v>
      </c>
      <c r="T26" s="42"/>
      <c r="U26" s="29">
        <f>F27</f>
        <v>61.46</v>
      </c>
      <c r="V26" s="9" t="s">
        <v>34</v>
      </c>
      <c r="W26" s="4"/>
      <c r="X26" s="3"/>
      <c r="Y26" s="63"/>
    </row>
    <row r="27" spans="1:30" ht="18.75" customHeight="1" x14ac:dyDescent="0.25">
      <c r="A27" s="64"/>
      <c r="B27" s="38"/>
      <c r="C27" s="30"/>
      <c r="D27" s="30" t="s">
        <v>12</v>
      </c>
      <c r="E27" s="30" t="s">
        <v>53</v>
      </c>
      <c r="F27" s="30">
        <v>61.46</v>
      </c>
      <c r="G27" s="26">
        <v>0</v>
      </c>
      <c r="H27" s="30">
        <v>0</v>
      </c>
      <c r="I27" s="30">
        <f>(F27*U30)/U33</f>
        <v>10.996523444464255</v>
      </c>
      <c r="J27" s="30">
        <f t="shared" si="9"/>
        <v>72.456523444464253</v>
      </c>
      <c r="K27" s="31">
        <v>26.03</v>
      </c>
      <c r="L27" s="31" t="s">
        <v>49</v>
      </c>
      <c r="M27" s="31" t="s">
        <v>49</v>
      </c>
      <c r="N27" s="30">
        <f>N25</f>
        <v>1</v>
      </c>
      <c r="O27" s="31" t="s">
        <v>49</v>
      </c>
      <c r="P27" s="70"/>
      <c r="Q27" s="64"/>
      <c r="R27" s="59"/>
      <c r="S27" s="42" t="s">
        <v>36</v>
      </c>
      <c r="T27" s="42"/>
      <c r="U27" s="29">
        <f>F28</f>
        <v>70.069999999999993</v>
      </c>
      <c r="V27" s="9" t="s">
        <v>34</v>
      </c>
      <c r="W27" s="4"/>
      <c r="X27" s="3"/>
      <c r="Y27" s="63"/>
    </row>
    <row r="28" spans="1:30" ht="18" customHeight="1" x14ac:dyDescent="0.25">
      <c r="A28" s="64"/>
      <c r="B28" s="38"/>
      <c r="C28" s="30"/>
      <c r="D28" s="30" t="s">
        <v>13</v>
      </c>
      <c r="E28" s="30" t="s">
        <v>53</v>
      </c>
      <c r="F28" s="30">
        <v>70.069999999999993</v>
      </c>
      <c r="G28" s="26">
        <v>0</v>
      </c>
      <c r="H28" s="30">
        <v>0</v>
      </c>
      <c r="I28" s="30">
        <f>(F28*U30)/U33</f>
        <v>12.53703868782314</v>
      </c>
      <c r="J28" s="30">
        <f t="shared" si="9"/>
        <v>82.607038687823135</v>
      </c>
      <c r="K28" s="31">
        <v>29.68</v>
      </c>
      <c r="L28" s="31">
        <v>1</v>
      </c>
      <c r="M28" s="31" t="s">
        <v>49</v>
      </c>
      <c r="N28" s="30">
        <v>1</v>
      </c>
      <c r="O28" s="31" t="s">
        <v>49</v>
      </c>
      <c r="P28" s="70"/>
      <c r="Q28" s="64"/>
      <c r="R28" s="59"/>
      <c r="S28" s="42" t="s">
        <v>54</v>
      </c>
      <c r="T28" s="42"/>
      <c r="U28" s="29">
        <f>F29</f>
        <v>62.24</v>
      </c>
      <c r="V28" s="11" t="s">
        <v>34</v>
      </c>
      <c r="W28" s="4"/>
      <c r="X28" s="3"/>
      <c r="Y28" s="63"/>
    </row>
    <row r="29" spans="1:30" ht="18" customHeight="1" x14ac:dyDescent="0.25">
      <c r="A29" s="64"/>
      <c r="B29" s="38"/>
      <c r="C29" s="30"/>
      <c r="D29" s="30" t="s">
        <v>15</v>
      </c>
      <c r="E29" s="30" t="s">
        <v>53</v>
      </c>
      <c r="F29" s="30">
        <v>62.24</v>
      </c>
      <c r="G29" s="26">
        <v>0</v>
      </c>
      <c r="H29" s="30">
        <v>0</v>
      </c>
      <c r="I29" s="30">
        <f>(F29*U30)/U33</f>
        <v>11.136082316684922</v>
      </c>
      <c r="J29" s="30">
        <f t="shared" si="9"/>
        <v>73.376082316684929</v>
      </c>
      <c r="K29" s="31">
        <v>26.36</v>
      </c>
      <c r="L29" s="31" t="s">
        <v>49</v>
      </c>
      <c r="M29" s="31" t="s">
        <v>49</v>
      </c>
      <c r="N29" s="30">
        <v>1</v>
      </c>
      <c r="O29" s="31" t="s">
        <v>49</v>
      </c>
      <c r="P29" s="70"/>
      <c r="Q29" s="64"/>
      <c r="R29" s="59"/>
      <c r="S29" s="42" t="s">
        <v>55</v>
      </c>
      <c r="T29" s="42"/>
      <c r="U29" s="29">
        <f>F30</f>
        <v>64.88</v>
      </c>
      <c r="V29" s="11" t="s">
        <v>34</v>
      </c>
      <c r="W29" s="4"/>
      <c r="X29" s="3"/>
      <c r="Y29" s="63"/>
    </row>
    <row r="30" spans="1:30" ht="18" customHeight="1" x14ac:dyDescent="0.25">
      <c r="A30" s="64"/>
      <c r="B30" s="38"/>
      <c r="C30" s="30"/>
      <c r="D30" s="30" t="s">
        <v>16</v>
      </c>
      <c r="E30" s="30" t="s">
        <v>53</v>
      </c>
      <c r="F30" s="30">
        <v>64.88</v>
      </c>
      <c r="G30" s="26">
        <v>0</v>
      </c>
      <c r="H30" s="30">
        <v>0</v>
      </c>
      <c r="I30" s="30">
        <f>(F30*U30)/U33</f>
        <v>11.608435422662557</v>
      </c>
      <c r="J30" s="30">
        <f t="shared" si="9"/>
        <v>76.488435422662548</v>
      </c>
      <c r="K30" s="31">
        <v>27.47</v>
      </c>
      <c r="L30" s="31" t="s">
        <v>49</v>
      </c>
      <c r="M30" s="31" t="s">
        <v>49</v>
      </c>
      <c r="N30" s="30">
        <v>1</v>
      </c>
      <c r="O30" s="31" t="s">
        <v>49</v>
      </c>
      <c r="P30" s="70"/>
      <c r="Q30" s="64"/>
      <c r="R30" s="59"/>
      <c r="S30" s="42" t="s">
        <v>37</v>
      </c>
      <c r="T30" s="42"/>
      <c r="U30" s="2">
        <f>U33-U32</f>
        <v>70.25</v>
      </c>
      <c r="V30" s="11" t="s">
        <v>34</v>
      </c>
      <c r="W30" s="4"/>
      <c r="X30" s="3"/>
      <c r="Y30" s="63"/>
    </row>
    <row r="31" spans="1:30" ht="18" customHeight="1" x14ac:dyDescent="0.25">
      <c r="A31" s="64"/>
      <c r="B31" s="38"/>
      <c r="C31" s="30" t="s">
        <v>14</v>
      </c>
      <c r="D31" s="30" t="s">
        <v>17</v>
      </c>
      <c r="E31" s="30" t="s">
        <v>53</v>
      </c>
      <c r="F31" s="30">
        <v>63.73</v>
      </c>
      <c r="G31" s="26">
        <v>0</v>
      </c>
      <c r="H31" s="30">
        <v>0</v>
      </c>
      <c r="I31" s="30">
        <f>(F31*U30)/U33</f>
        <v>11.402675546952601</v>
      </c>
      <c r="J31" s="30">
        <f t="shared" si="9"/>
        <v>75.132675546952598</v>
      </c>
      <c r="K31" s="31">
        <f>K26</f>
        <v>26.98</v>
      </c>
      <c r="L31" s="31" t="s">
        <v>49</v>
      </c>
      <c r="M31" s="31" t="s">
        <v>49</v>
      </c>
      <c r="N31" s="30">
        <v>1</v>
      </c>
      <c r="O31" s="31" t="s">
        <v>49</v>
      </c>
      <c r="P31" s="70"/>
      <c r="Q31" s="64"/>
      <c r="R31" s="59"/>
      <c r="S31" s="42" t="s">
        <v>40</v>
      </c>
      <c r="T31" s="42"/>
      <c r="U31" s="11">
        <v>1317.5</v>
      </c>
      <c r="V31" s="11" t="s">
        <v>34</v>
      </c>
      <c r="W31" s="4"/>
      <c r="X31" s="3"/>
      <c r="Y31" s="63"/>
    </row>
    <row r="32" spans="1:30" ht="18" customHeight="1" x14ac:dyDescent="0.25">
      <c r="A32" s="64"/>
      <c r="B32" s="38"/>
      <c r="C32" s="30"/>
      <c r="D32" s="30" t="s">
        <v>19</v>
      </c>
      <c r="E32" s="30" t="s">
        <v>53</v>
      </c>
      <c r="F32" s="30">
        <v>61.46</v>
      </c>
      <c r="G32" s="26">
        <v>0</v>
      </c>
      <c r="H32" s="30">
        <v>0</v>
      </c>
      <c r="I32" s="30">
        <f>(F32*U30)/U33</f>
        <v>10.996523444464255</v>
      </c>
      <c r="J32" s="30">
        <f t="shared" si="9"/>
        <v>72.456523444464253</v>
      </c>
      <c r="K32" s="31">
        <f>K27</f>
        <v>26.03</v>
      </c>
      <c r="L32" s="31" t="s">
        <v>49</v>
      </c>
      <c r="M32" s="31" t="s">
        <v>49</v>
      </c>
      <c r="N32" s="30">
        <v>1</v>
      </c>
      <c r="O32" s="31" t="s">
        <v>49</v>
      </c>
      <c r="P32" s="70"/>
      <c r="Q32" s="64"/>
      <c r="R32" s="60"/>
      <c r="S32" s="42" t="s">
        <v>44</v>
      </c>
      <c r="T32" s="42"/>
      <c r="U32" s="2">
        <f>U25+U26+U27+U28+U29</f>
        <v>322.38</v>
      </c>
      <c r="V32" s="11" t="s">
        <v>34</v>
      </c>
      <c r="W32" s="4"/>
      <c r="X32" s="3"/>
      <c r="Y32" s="63"/>
    </row>
    <row r="33" spans="1:25" ht="18" customHeight="1" x14ac:dyDescent="0.25">
      <c r="A33" s="64"/>
      <c r="B33" s="38"/>
      <c r="C33" s="30"/>
      <c r="D33" s="30" t="s">
        <v>20</v>
      </c>
      <c r="E33" s="30" t="s">
        <v>53</v>
      </c>
      <c r="F33" s="30">
        <v>70.069999999999993</v>
      </c>
      <c r="G33" s="26">
        <v>0</v>
      </c>
      <c r="H33" s="30">
        <v>0</v>
      </c>
      <c r="I33" s="30">
        <f>(F33*U30)/U33</f>
        <v>12.53703868782314</v>
      </c>
      <c r="J33" s="30">
        <f t="shared" si="9"/>
        <v>82.607038687823135</v>
      </c>
      <c r="K33" s="31">
        <f>K28</f>
        <v>29.68</v>
      </c>
      <c r="L33" s="31">
        <v>1</v>
      </c>
      <c r="M33" s="31" t="s">
        <v>49</v>
      </c>
      <c r="N33" s="30">
        <v>1</v>
      </c>
      <c r="O33" s="31" t="s">
        <v>49</v>
      </c>
      <c r="P33" s="70"/>
      <c r="Q33" s="64"/>
      <c r="R33" s="16"/>
      <c r="S33" s="40" t="s">
        <v>52</v>
      </c>
      <c r="T33" s="40"/>
      <c r="U33" s="17">
        <v>392.63</v>
      </c>
      <c r="V33" s="18" t="s">
        <v>34</v>
      </c>
      <c r="W33" s="4"/>
      <c r="X33" s="3"/>
      <c r="Y33" s="63"/>
    </row>
    <row r="34" spans="1:25" ht="18" customHeight="1" x14ac:dyDescent="0.25">
      <c r="A34" s="64"/>
      <c r="B34" s="38"/>
      <c r="C34" s="30"/>
      <c r="D34" s="30" t="s">
        <v>21</v>
      </c>
      <c r="E34" s="30" t="s">
        <v>53</v>
      </c>
      <c r="F34" s="30">
        <v>62.24</v>
      </c>
      <c r="G34" s="26">
        <v>0</v>
      </c>
      <c r="H34" s="30">
        <v>0</v>
      </c>
      <c r="I34" s="30">
        <f>I29</f>
        <v>11.136082316684922</v>
      </c>
      <c r="J34" s="30">
        <f t="shared" si="9"/>
        <v>73.376082316684929</v>
      </c>
      <c r="K34" s="31">
        <f>K30</f>
        <v>27.47</v>
      </c>
      <c r="L34" s="31" t="s">
        <v>49</v>
      </c>
      <c r="M34" s="31" t="s">
        <v>49</v>
      </c>
      <c r="N34" s="30">
        <v>1</v>
      </c>
      <c r="O34" s="31" t="s">
        <v>49</v>
      </c>
      <c r="P34" s="70"/>
      <c r="Q34" s="64"/>
      <c r="R34" s="16"/>
      <c r="S34"/>
      <c r="T34"/>
      <c r="U34"/>
      <c r="V34"/>
      <c r="W34" s="4"/>
      <c r="X34" s="3"/>
      <c r="Y34" s="63"/>
    </row>
    <row r="35" spans="1:25" ht="18" customHeight="1" x14ac:dyDescent="0.25">
      <c r="A35" s="64"/>
      <c r="B35" s="38"/>
      <c r="C35" s="30"/>
      <c r="D35" s="30" t="s">
        <v>23</v>
      </c>
      <c r="E35" s="30" t="s">
        <v>53</v>
      </c>
      <c r="F35" s="30">
        <v>64.88</v>
      </c>
      <c r="G35" s="26">
        <v>0</v>
      </c>
      <c r="H35" s="30">
        <v>0</v>
      </c>
      <c r="I35" s="30">
        <f>I30</f>
        <v>11.608435422662557</v>
      </c>
      <c r="J35" s="30">
        <f t="shared" si="9"/>
        <v>76.488435422662548</v>
      </c>
      <c r="K35" s="31">
        <f>K30</f>
        <v>27.47</v>
      </c>
      <c r="L35" s="31" t="s">
        <v>49</v>
      </c>
      <c r="M35" s="31" t="s">
        <v>49</v>
      </c>
      <c r="N35" s="30">
        <v>1</v>
      </c>
      <c r="O35" s="31" t="s">
        <v>49</v>
      </c>
      <c r="P35" s="70"/>
      <c r="Q35" s="64"/>
      <c r="R35" s="16"/>
      <c r="S35"/>
      <c r="T35"/>
      <c r="U35"/>
      <c r="V35"/>
      <c r="W35" s="4"/>
      <c r="X35" s="3"/>
      <c r="Y35" s="63"/>
    </row>
    <row r="36" spans="1:25" ht="18" customHeight="1" x14ac:dyDescent="0.25">
      <c r="A36" s="64"/>
      <c r="B36" s="38" t="s">
        <v>73</v>
      </c>
      <c r="C36" s="30" t="s">
        <v>18</v>
      </c>
      <c r="D36" s="30" t="s">
        <v>24</v>
      </c>
      <c r="E36" s="30" t="s">
        <v>53</v>
      </c>
      <c r="F36" s="30">
        <v>63.73</v>
      </c>
      <c r="G36" s="26">
        <v>0</v>
      </c>
      <c r="H36" s="30">
        <v>0</v>
      </c>
      <c r="I36" s="30">
        <f>I33</f>
        <v>12.53703868782314</v>
      </c>
      <c r="J36" s="30">
        <f t="shared" si="9"/>
        <v>76.267038687823131</v>
      </c>
      <c r="K36" s="31">
        <f>K26</f>
        <v>26.98</v>
      </c>
      <c r="L36" s="31" t="s">
        <v>49</v>
      </c>
      <c r="M36" s="31" t="s">
        <v>49</v>
      </c>
      <c r="N36" s="30">
        <v>1</v>
      </c>
      <c r="O36" s="31" t="s">
        <v>49</v>
      </c>
      <c r="P36" s="70"/>
      <c r="Q36" s="64"/>
      <c r="R36" s="16"/>
      <c r="S36"/>
      <c r="T36"/>
      <c r="U36"/>
      <c r="V36"/>
      <c r="W36" s="4"/>
      <c r="X36" s="3"/>
      <c r="Y36" s="63"/>
    </row>
    <row r="37" spans="1:25" ht="18" customHeight="1" x14ac:dyDescent="0.25">
      <c r="A37" s="64"/>
      <c r="B37" s="38"/>
      <c r="C37" s="30"/>
      <c r="D37" s="30" t="s">
        <v>25</v>
      </c>
      <c r="E37" s="30" t="s">
        <v>53</v>
      </c>
      <c r="F37" s="30">
        <v>61.46</v>
      </c>
      <c r="G37" s="26">
        <v>0</v>
      </c>
      <c r="H37" s="30">
        <v>0</v>
      </c>
      <c r="I37" s="30">
        <f>(F37*U30)/U33</f>
        <v>10.996523444464255</v>
      </c>
      <c r="J37" s="30">
        <f t="shared" si="9"/>
        <v>72.456523444464253</v>
      </c>
      <c r="K37" s="31">
        <f>K27</f>
        <v>26.03</v>
      </c>
      <c r="L37" s="31" t="s">
        <v>49</v>
      </c>
      <c r="M37" s="31" t="s">
        <v>49</v>
      </c>
      <c r="N37" s="30">
        <v>1</v>
      </c>
      <c r="O37" s="31" t="s">
        <v>49</v>
      </c>
      <c r="P37" s="70"/>
      <c r="Q37" s="64"/>
      <c r="R37" s="16"/>
      <c r="S37"/>
      <c r="T37"/>
      <c r="U37"/>
      <c r="V37"/>
      <c r="W37" s="4"/>
      <c r="X37" s="3"/>
      <c r="Y37" s="63"/>
    </row>
    <row r="38" spans="1:25" ht="18" customHeight="1" x14ac:dyDescent="0.25">
      <c r="A38" s="64"/>
      <c r="B38" s="38"/>
      <c r="C38" s="30"/>
      <c r="D38" s="30" t="s">
        <v>27</v>
      </c>
      <c r="E38" s="30" t="s">
        <v>53</v>
      </c>
      <c r="F38" s="30">
        <v>70.069999999999993</v>
      </c>
      <c r="G38" s="26">
        <v>0</v>
      </c>
      <c r="H38" s="30">
        <v>0</v>
      </c>
      <c r="I38" s="30">
        <f>(F38*U30)/U33</f>
        <v>12.53703868782314</v>
      </c>
      <c r="J38" s="30">
        <f t="shared" si="9"/>
        <v>82.607038687823135</v>
      </c>
      <c r="K38" s="31">
        <f>K28</f>
        <v>29.68</v>
      </c>
      <c r="L38" s="31">
        <v>1</v>
      </c>
      <c r="M38" s="31" t="s">
        <v>49</v>
      </c>
      <c r="N38" s="30">
        <v>1</v>
      </c>
      <c r="O38" s="31" t="s">
        <v>49</v>
      </c>
      <c r="P38" s="70"/>
      <c r="Q38" s="64"/>
      <c r="R38" s="16"/>
      <c r="S38" s="12"/>
      <c r="T38" s="12"/>
      <c r="U38" s="11"/>
      <c r="V38" s="11"/>
      <c r="W38" s="4"/>
      <c r="X38" s="3"/>
      <c r="Y38" s="63"/>
    </row>
    <row r="39" spans="1:25" ht="18" customHeight="1" x14ac:dyDescent="0.25">
      <c r="A39" s="64"/>
      <c r="B39" s="38"/>
      <c r="C39" s="30"/>
      <c r="D39" s="30" t="s">
        <v>28</v>
      </c>
      <c r="E39" s="30" t="s">
        <v>53</v>
      </c>
      <c r="F39" s="30">
        <v>62.24</v>
      </c>
      <c r="G39" s="26">
        <v>0</v>
      </c>
      <c r="H39" s="30">
        <v>0</v>
      </c>
      <c r="I39" s="30">
        <f>(F39*U30)/U33</f>
        <v>11.136082316684922</v>
      </c>
      <c r="J39" s="30">
        <f t="shared" si="9"/>
        <v>73.376082316684929</v>
      </c>
      <c r="K39" s="31">
        <f>K29</f>
        <v>26.36</v>
      </c>
      <c r="L39" s="31" t="s">
        <v>49</v>
      </c>
      <c r="M39" s="31" t="s">
        <v>49</v>
      </c>
      <c r="N39" s="30">
        <v>1</v>
      </c>
      <c r="O39" s="31" t="s">
        <v>49</v>
      </c>
      <c r="P39" s="70"/>
      <c r="Q39" s="64"/>
      <c r="R39" s="16"/>
      <c r="S39" s="12"/>
      <c r="T39" s="12"/>
      <c r="U39" s="11"/>
      <c r="V39" s="11"/>
      <c r="W39" s="4"/>
      <c r="X39" s="3"/>
      <c r="Y39" s="63"/>
    </row>
    <row r="40" spans="1:25" ht="18" customHeight="1" x14ac:dyDescent="0.25">
      <c r="A40" s="64"/>
      <c r="B40" s="38"/>
      <c r="C40" s="30"/>
      <c r="D40" s="30" t="s">
        <v>29</v>
      </c>
      <c r="E40" s="30" t="s">
        <v>53</v>
      </c>
      <c r="F40" s="30">
        <v>64.88</v>
      </c>
      <c r="G40" s="26">
        <v>0</v>
      </c>
      <c r="H40" s="30">
        <v>0</v>
      </c>
      <c r="I40" s="30">
        <f>(F40*U30)/U33</f>
        <v>11.608435422662557</v>
      </c>
      <c r="J40" s="30">
        <f t="shared" si="9"/>
        <v>76.488435422662548</v>
      </c>
      <c r="K40" s="31">
        <f>K30</f>
        <v>27.47</v>
      </c>
      <c r="L40" s="31" t="s">
        <v>49</v>
      </c>
      <c r="M40" s="31" t="s">
        <v>49</v>
      </c>
      <c r="N40" s="30">
        <v>1</v>
      </c>
      <c r="O40" s="31" t="s">
        <v>49</v>
      </c>
      <c r="P40" s="70"/>
      <c r="Q40" s="64"/>
      <c r="R40" s="16"/>
      <c r="S40" s="12"/>
      <c r="T40" s="12"/>
      <c r="U40" s="11"/>
      <c r="V40" s="11"/>
      <c r="W40" s="4"/>
      <c r="X40" s="3"/>
      <c r="Y40" s="63"/>
    </row>
    <row r="41" spans="1:25" ht="18" customHeight="1" x14ac:dyDescent="0.25">
      <c r="A41" s="64"/>
      <c r="B41" s="38"/>
      <c r="C41" s="30" t="s">
        <v>22</v>
      </c>
      <c r="D41" s="30" t="s">
        <v>58</v>
      </c>
      <c r="E41" s="30" t="s">
        <v>53</v>
      </c>
      <c r="F41" s="30">
        <v>63.73</v>
      </c>
      <c r="G41" s="26">
        <v>0</v>
      </c>
      <c r="H41" s="30">
        <v>0</v>
      </c>
      <c r="I41" s="30">
        <f>(F41*U30)/U33</f>
        <v>11.402675546952601</v>
      </c>
      <c r="J41" s="30">
        <f t="shared" si="9"/>
        <v>75.132675546952598</v>
      </c>
      <c r="K41" s="31">
        <f t="shared" ref="K41:K50" si="10">K36</f>
        <v>26.98</v>
      </c>
      <c r="L41" s="31" t="s">
        <v>49</v>
      </c>
      <c r="M41" s="31" t="s">
        <v>49</v>
      </c>
      <c r="N41" s="30">
        <v>1</v>
      </c>
      <c r="O41" s="31" t="s">
        <v>49</v>
      </c>
      <c r="P41" s="70"/>
      <c r="Q41" s="64"/>
      <c r="R41" s="16"/>
      <c r="S41" s="12"/>
      <c r="T41" s="12"/>
      <c r="U41" s="11"/>
      <c r="V41" s="11"/>
      <c r="W41" s="4"/>
      <c r="X41" s="3"/>
      <c r="Y41" s="63"/>
    </row>
    <row r="42" spans="1:25" ht="18" customHeight="1" x14ac:dyDescent="0.25">
      <c r="A42" s="64"/>
      <c r="B42" s="38"/>
      <c r="C42" s="30"/>
      <c r="D42" s="30" t="s">
        <v>59</v>
      </c>
      <c r="E42" s="30" t="s">
        <v>53</v>
      </c>
      <c r="F42" s="30">
        <v>61.46</v>
      </c>
      <c r="G42" s="26">
        <v>0</v>
      </c>
      <c r="H42" s="30">
        <v>0</v>
      </c>
      <c r="I42" s="30">
        <f>(F42*U30/U33)</f>
        <v>10.996523444464255</v>
      </c>
      <c r="J42" s="30">
        <f t="shared" si="9"/>
        <v>72.456523444464253</v>
      </c>
      <c r="K42" s="31">
        <f t="shared" si="10"/>
        <v>26.03</v>
      </c>
      <c r="L42" s="31" t="s">
        <v>49</v>
      </c>
      <c r="M42" s="31" t="s">
        <v>49</v>
      </c>
      <c r="N42" s="30">
        <v>1</v>
      </c>
      <c r="O42" s="31" t="s">
        <v>49</v>
      </c>
      <c r="P42" s="70"/>
      <c r="Q42" s="64"/>
      <c r="R42" s="16"/>
      <c r="S42" s="12"/>
      <c r="T42" s="12"/>
      <c r="U42" s="11"/>
      <c r="V42" s="11"/>
      <c r="W42" s="4"/>
      <c r="X42" s="3"/>
      <c r="Y42" s="63"/>
    </row>
    <row r="43" spans="1:25" ht="18" customHeight="1" x14ac:dyDescent="0.25">
      <c r="A43" s="64"/>
      <c r="B43" s="38"/>
      <c r="C43" s="30"/>
      <c r="D43" s="30" t="s">
        <v>60</v>
      </c>
      <c r="E43" s="30" t="s">
        <v>53</v>
      </c>
      <c r="F43" s="30">
        <v>70.069999999999993</v>
      </c>
      <c r="G43" s="26">
        <v>0</v>
      </c>
      <c r="H43" s="30">
        <v>0</v>
      </c>
      <c r="I43" s="30">
        <f>(F43*U30/U33)</f>
        <v>12.53703868782314</v>
      </c>
      <c r="J43" s="30">
        <f t="shared" ref="J43:J50" si="11">F43+G43+H43+I43</f>
        <v>82.607038687823135</v>
      </c>
      <c r="K43" s="31">
        <f t="shared" si="10"/>
        <v>29.68</v>
      </c>
      <c r="L43" s="31">
        <v>1</v>
      </c>
      <c r="M43" s="31" t="s">
        <v>49</v>
      </c>
      <c r="N43" s="30">
        <v>1</v>
      </c>
      <c r="O43" s="31" t="s">
        <v>49</v>
      </c>
      <c r="P43" s="70"/>
      <c r="Q43" s="64"/>
      <c r="R43" s="16"/>
      <c r="S43" s="12"/>
      <c r="T43" s="12"/>
      <c r="U43" s="11"/>
      <c r="V43" s="11"/>
      <c r="W43" s="4"/>
      <c r="X43" s="3"/>
      <c r="Y43" s="63"/>
    </row>
    <row r="44" spans="1:25" ht="18" customHeight="1" x14ac:dyDescent="0.25">
      <c r="A44" s="64"/>
      <c r="B44" s="38"/>
      <c r="C44" s="30"/>
      <c r="D44" s="30" t="s">
        <v>61</v>
      </c>
      <c r="E44" s="30" t="s">
        <v>53</v>
      </c>
      <c r="F44" s="30">
        <v>62.24</v>
      </c>
      <c r="G44" s="26">
        <v>0</v>
      </c>
      <c r="H44" s="30">
        <v>0</v>
      </c>
      <c r="I44" s="30">
        <f>(F44*U30)/U33</f>
        <v>11.136082316684922</v>
      </c>
      <c r="J44" s="30">
        <f t="shared" si="11"/>
        <v>73.376082316684929</v>
      </c>
      <c r="K44" s="31">
        <f t="shared" si="10"/>
        <v>26.36</v>
      </c>
      <c r="L44" s="31" t="s">
        <v>49</v>
      </c>
      <c r="M44" s="31" t="s">
        <v>49</v>
      </c>
      <c r="N44" s="30">
        <v>1</v>
      </c>
      <c r="O44" s="31" t="s">
        <v>49</v>
      </c>
      <c r="P44" s="70"/>
      <c r="Q44" s="64"/>
      <c r="R44" s="16"/>
      <c r="S44" s="12"/>
      <c r="T44" s="12"/>
      <c r="U44" s="11"/>
      <c r="V44" s="11"/>
      <c r="W44" s="4"/>
      <c r="X44" s="3"/>
      <c r="Y44" s="63"/>
    </row>
    <row r="45" spans="1:25" ht="18" customHeight="1" x14ac:dyDescent="0.25">
      <c r="A45" s="64"/>
      <c r="B45" s="38"/>
      <c r="C45" s="30"/>
      <c r="D45" s="30" t="s">
        <v>62</v>
      </c>
      <c r="E45" s="30" t="s">
        <v>53</v>
      </c>
      <c r="F45" s="30">
        <v>64.88</v>
      </c>
      <c r="G45" s="26">
        <v>0</v>
      </c>
      <c r="H45" s="30">
        <v>0</v>
      </c>
      <c r="I45" s="30">
        <f>(F45*U30)/U33</f>
        <v>11.608435422662557</v>
      </c>
      <c r="J45" s="30">
        <f t="shared" si="11"/>
        <v>76.488435422662548</v>
      </c>
      <c r="K45" s="31">
        <f t="shared" si="10"/>
        <v>27.47</v>
      </c>
      <c r="L45" s="31" t="s">
        <v>49</v>
      </c>
      <c r="M45" s="31" t="s">
        <v>49</v>
      </c>
      <c r="N45" s="30">
        <v>1</v>
      </c>
      <c r="O45" s="31" t="s">
        <v>49</v>
      </c>
      <c r="P45" s="70"/>
      <c r="Q45" s="64"/>
      <c r="R45" s="16"/>
      <c r="S45" s="12"/>
      <c r="T45" s="12"/>
      <c r="U45" s="11"/>
      <c r="V45" s="11"/>
      <c r="W45" s="4"/>
      <c r="X45" s="3"/>
      <c r="Y45" s="63"/>
    </row>
    <row r="46" spans="1:25" ht="18" customHeight="1" x14ac:dyDescent="0.25">
      <c r="A46" s="64"/>
      <c r="B46" s="38"/>
      <c r="C46" s="30" t="s">
        <v>26</v>
      </c>
      <c r="D46" s="30" t="s">
        <v>63</v>
      </c>
      <c r="E46" s="30" t="s">
        <v>53</v>
      </c>
      <c r="F46" s="30">
        <v>63.73</v>
      </c>
      <c r="G46" s="26">
        <v>0</v>
      </c>
      <c r="H46" s="30">
        <v>0</v>
      </c>
      <c r="I46" s="30">
        <f>(F46*U30)/U33</f>
        <v>11.402675546952601</v>
      </c>
      <c r="J46" s="30">
        <f t="shared" si="11"/>
        <v>75.132675546952598</v>
      </c>
      <c r="K46" s="31">
        <f t="shared" si="10"/>
        <v>26.98</v>
      </c>
      <c r="L46" s="31" t="s">
        <v>49</v>
      </c>
      <c r="M46" s="31" t="s">
        <v>49</v>
      </c>
      <c r="N46" s="30">
        <v>1</v>
      </c>
      <c r="O46" s="31" t="s">
        <v>49</v>
      </c>
      <c r="P46" s="70"/>
      <c r="Q46" s="64"/>
      <c r="R46" s="16"/>
      <c r="S46" s="12"/>
      <c r="T46" s="12"/>
      <c r="U46" s="11"/>
      <c r="V46" s="11"/>
      <c r="W46" s="4"/>
      <c r="X46" s="3"/>
      <c r="Y46" s="63"/>
    </row>
    <row r="47" spans="1:25" ht="18" customHeight="1" x14ac:dyDescent="0.25">
      <c r="A47" s="64"/>
      <c r="B47" s="38"/>
      <c r="C47" s="30"/>
      <c r="D47" s="30" t="s">
        <v>64</v>
      </c>
      <c r="E47" s="30" t="s">
        <v>53</v>
      </c>
      <c r="F47" s="30">
        <v>61.46</v>
      </c>
      <c r="G47" s="26">
        <v>0</v>
      </c>
      <c r="H47" s="30">
        <v>0</v>
      </c>
      <c r="I47" s="30">
        <f>(F47*U30)/U33</f>
        <v>10.996523444464255</v>
      </c>
      <c r="J47" s="30">
        <f t="shared" si="11"/>
        <v>72.456523444464253</v>
      </c>
      <c r="K47" s="31">
        <f t="shared" si="10"/>
        <v>26.03</v>
      </c>
      <c r="L47" s="31" t="s">
        <v>49</v>
      </c>
      <c r="M47" s="31" t="s">
        <v>49</v>
      </c>
      <c r="N47" s="30">
        <v>1</v>
      </c>
      <c r="O47" s="31" t="s">
        <v>49</v>
      </c>
      <c r="P47" s="70"/>
      <c r="Q47" s="64"/>
      <c r="R47" s="16"/>
      <c r="S47" s="12"/>
      <c r="T47" s="12"/>
      <c r="U47" s="11"/>
      <c r="V47" s="11"/>
      <c r="W47" s="4"/>
      <c r="X47" s="3"/>
      <c r="Y47" s="63"/>
    </row>
    <row r="48" spans="1:25" ht="18" customHeight="1" x14ac:dyDescent="0.25">
      <c r="A48" s="64"/>
      <c r="B48" s="38"/>
      <c r="C48" s="30"/>
      <c r="D48" s="30" t="s">
        <v>65</v>
      </c>
      <c r="E48" s="30" t="s">
        <v>53</v>
      </c>
      <c r="F48" s="30">
        <v>70.069999999999993</v>
      </c>
      <c r="G48" s="26">
        <v>0</v>
      </c>
      <c r="H48" s="30">
        <v>0</v>
      </c>
      <c r="I48" s="30">
        <f>(F48*U30)/U33</f>
        <v>12.53703868782314</v>
      </c>
      <c r="J48" s="30">
        <f t="shared" si="11"/>
        <v>82.607038687823135</v>
      </c>
      <c r="K48" s="31">
        <f t="shared" si="10"/>
        <v>29.68</v>
      </c>
      <c r="L48" s="31">
        <v>1</v>
      </c>
      <c r="M48" s="31" t="s">
        <v>49</v>
      </c>
      <c r="N48" s="30">
        <v>1</v>
      </c>
      <c r="O48" s="31" t="s">
        <v>49</v>
      </c>
      <c r="P48" s="70"/>
      <c r="Q48" s="64"/>
      <c r="R48" s="53" t="s">
        <v>45</v>
      </c>
      <c r="S48" s="40"/>
      <c r="T48" s="40"/>
      <c r="U48" s="40"/>
      <c r="V48" s="40"/>
      <c r="W48" s="40"/>
      <c r="X48" s="54"/>
      <c r="Y48" s="63"/>
    </row>
    <row r="49" spans="1:25" ht="18" customHeight="1" x14ac:dyDescent="0.25">
      <c r="A49" s="64"/>
      <c r="B49" s="38"/>
      <c r="C49" s="30"/>
      <c r="D49" s="30" t="s">
        <v>66</v>
      </c>
      <c r="E49" s="30" t="s">
        <v>53</v>
      </c>
      <c r="F49" s="30">
        <v>62.24</v>
      </c>
      <c r="G49" s="26">
        <v>0</v>
      </c>
      <c r="H49" s="30">
        <v>0</v>
      </c>
      <c r="I49" s="30">
        <f>(F49*U30)/U33</f>
        <v>11.136082316684922</v>
      </c>
      <c r="J49" s="30">
        <f t="shared" si="11"/>
        <v>73.376082316684929</v>
      </c>
      <c r="K49" s="31">
        <f t="shared" si="10"/>
        <v>26.36</v>
      </c>
      <c r="L49" s="31" t="s">
        <v>49</v>
      </c>
      <c r="M49" s="31" t="s">
        <v>49</v>
      </c>
      <c r="N49" s="30">
        <v>1</v>
      </c>
      <c r="O49" s="31" t="s">
        <v>49</v>
      </c>
      <c r="P49" s="70"/>
      <c r="Q49" s="64"/>
      <c r="R49" s="16"/>
      <c r="S49" s="12"/>
      <c r="T49" s="12"/>
      <c r="U49" s="11"/>
      <c r="V49" s="11"/>
      <c r="W49" s="4"/>
      <c r="X49" s="3"/>
      <c r="Y49" s="63"/>
    </row>
    <row r="50" spans="1:25" ht="18" customHeight="1" x14ac:dyDescent="0.25">
      <c r="A50" s="64"/>
      <c r="B50" s="38"/>
      <c r="C50" s="30"/>
      <c r="D50" s="30" t="s">
        <v>67</v>
      </c>
      <c r="E50" s="30" t="s">
        <v>53</v>
      </c>
      <c r="F50" s="30">
        <v>64.88</v>
      </c>
      <c r="G50" s="26">
        <v>0</v>
      </c>
      <c r="H50" s="30">
        <v>0</v>
      </c>
      <c r="I50" s="30">
        <f>(F50*U30)/U33</f>
        <v>11.608435422662557</v>
      </c>
      <c r="J50" s="30">
        <f t="shared" si="11"/>
        <v>76.488435422662548</v>
      </c>
      <c r="K50" s="31">
        <f t="shared" si="10"/>
        <v>27.47</v>
      </c>
      <c r="L50" s="31" t="s">
        <v>49</v>
      </c>
      <c r="M50" s="31" t="s">
        <v>49</v>
      </c>
      <c r="N50" s="30">
        <f>N46</f>
        <v>1</v>
      </c>
      <c r="O50" s="31" t="s">
        <v>49</v>
      </c>
      <c r="P50" s="70"/>
      <c r="Q50" s="64"/>
      <c r="R50" s="16"/>
      <c r="S50" s="12"/>
      <c r="T50" s="12"/>
      <c r="U50" s="11"/>
      <c r="V50" s="11"/>
      <c r="W50" s="4"/>
      <c r="X50" s="3"/>
      <c r="Y50" s="63"/>
    </row>
    <row r="51" spans="1:25" ht="18" customHeight="1" x14ac:dyDescent="0.25">
      <c r="A51" s="64"/>
      <c r="B51" s="76" t="s">
        <v>72</v>
      </c>
      <c r="C51" s="76"/>
      <c r="D51" s="76"/>
      <c r="E51" s="76"/>
      <c r="F51" s="76"/>
      <c r="G51" s="76"/>
      <c r="H51" s="76"/>
      <c r="I51" s="76"/>
      <c r="J51" s="76"/>
      <c r="K51" s="35">
        <f>SUM(K6:K50)</f>
        <v>1317.5099999999998</v>
      </c>
      <c r="L51" s="36"/>
      <c r="M51" s="36"/>
      <c r="N51" s="36"/>
      <c r="O51" s="36"/>
      <c r="P51" s="70"/>
      <c r="Q51" s="64"/>
      <c r="R51" s="16"/>
      <c r="S51" s="12"/>
      <c r="T51" s="12"/>
      <c r="U51" s="11"/>
      <c r="V51" s="11"/>
      <c r="W51" s="4"/>
      <c r="X51" s="3"/>
      <c r="Y51" s="63"/>
    </row>
    <row r="52" spans="1:25" ht="18" customHeight="1" x14ac:dyDescent="0.25">
      <c r="A52" s="64"/>
      <c r="B52" s="74" t="s">
        <v>50</v>
      </c>
      <c r="C52" s="66"/>
      <c r="D52" s="66"/>
      <c r="E52" s="66"/>
      <c r="F52" s="66"/>
      <c r="G52" s="66"/>
      <c r="H52" s="66"/>
      <c r="I52" s="66"/>
      <c r="J52" s="66"/>
      <c r="K52" s="66"/>
      <c r="L52" s="37">
        <v>3</v>
      </c>
      <c r="M52" s="31" t="s">
        <v>49</v>
      </c>
      <c r="N52" s="37">
        <v>0</v>
      </c>
      <c r="O52" s="37" t="s">
        <v>49</v>
      </c>
      <c r="P52" s="70"/>
      <c r="Q52" s="64"/>
      <c r="R52" s="16"/>
      <c r="S52" s="12"/>
      <c r="T52" s="12"/>
      <c r="U52" s="11"/>
      <c r="V52" s="11"/>
      <c r="W52" s="4"/>
      <c r="X52" s="3"/>
      <c r="Y52" s="63"/>
    </row>
    <row r="53" spans="1:25" ht="18" customHeight="1" x14ac:dyDescent="0.25">
      <c r="A53" s="64"/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37">
        <f>SUM(L6:L50)+L52</f>
        <v>28</v>
      </c>
      <c r="M53" s="37">
        <v>0</v>
      </c>
      <c r="N53" s="37">
        <f>SUM(N6:N50)+N52</f>
        <v>45</v>
      </c>
      <c r="O53" s="37">
        <v>0</v>
      </c>
      <c r="P53" s="70"/>
      <c r="Q53" s="64"/>
      <c r="R53" s="16"/>
      <c r="S53" s="12"/>
      <c r="T53" s="12"/>
      <c r="U53" s="11"/>
      <c r="V53" s="11"/>
      <c r="W53" s="4"/>
      <c r="X53" s="3"/>
      <c r="Y53" s="63"/>
    </row>
    <row r="54" spans="1:25" ht="18" customHeight="1" x14ac:dyDescent="0.25">
      <c r="A54" s="64"/>
      <c r="B54" s="72" t="s">
        <v>51</v>
      </c>
      <c r="C54" s="66"/>
      <c r="D54" s="37" t="s">
        <v>68</v>
      </c>
      <c r="E54" s="37"/>
      <c r="F54" s="37">
        <f>SUM(F6:F50)</f>
        <v>3129.4500000000007</v>
      </c>
      <c r="G54" s="37">
        <f>SUM(G6:G50)</f>
        <v>0</v>
      </c>
      <c r="H54" s="37">
        <f>SUM(H6:H50)</f>
        <v>0</v>
      </c>
      <c r="I54" s="37">
        <f>SUM(I6:I50)</f>
        <v>536.43646041699037</v>
      </c>
      <c r="J54" s="37">
        <f>SUM(J6:J50)</f>
        <v>3665.8864604169908</v>
      </c>
      <c r="K54" s="37">
        <v>1317.51</v>
      </c>
      <c r="L54" s="75">
        <f>L53+M53</f>
        <v>28</v>
      </c>
      <c r="M54" s="66"/>
      <c r="N54" s="75">
        <f>N53+O53</f>
        <v>45</v>
      </c>
      <c r="O54" s="75"/>
      <c r="P54" s="70"/>
      <c r="Q54" s="64"/>
      <c r="R54" s="53" t="s">
        <v>45</v>
      </c>
      <c r="S54" s="40"/>
      <c r="T54" s="40"/>
      <c r="U54" s="40"/>
      <c r="V54" s="40"/>
      <c r="W54" s="40"/>
      <c r="X54" s="54"/>
      <c r="Y54" s="63"/>
    </row>
    <row r="55" spans="1:25" x14ac:dyDescent="0.25">
      <c r="A55" s="64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27"/>
      <c r="Q55" s="1"/>
      <c r="R55" s="8"/>
    </row>
    <row r="56" spans="1:25" x14ac:dyDescent="0.25">
      <c r="U56" s="13"/>
    </row>
  </sheetData>
  <mergeCells count="58">
    <mergeCell ref="N4:O4"/>
    <mergeCell ref="B52:K52"/>
    <mergeCell ref="L54:M54"/>
    <mergeCell ref="N54:O54"/>
    <mergeCell ref="E3:E5"/>
    <mergeCell ref="D3:D5"/>
    <mergeCell ref="C3:C5"/>
    <mergeCell ref="B3:B5"/>
    <mergeCell ref="K3:K5"/>
    <mergeCell ref="J3:J5"/>
    <mergeCell ref="I3:I5"/>
    <mergeCell ref="H3:H5"/>
    <mergeCell ref="G3:G5"/>
    <mergeCell ref="F3:F5"/>
    <mergeCell ref="B51:J51"/>
    <mergeCell ref="L4:M4"/>
    <mergeCell ref="A1:P1"/>
    <mergeCell ref="S23:T23"/>
    <mergeCell ref="R5:Y5"/>
    <mergeCell ref="Y6:Y54"/>
    <mergeCell ref="Q5:Q54"/>
    <mergeCell ref="B53:K53"/>
    <mergeCell ref="R7:R8"/>
    <mergeCell ref="S7:T8"/>
    <mergeCell ref="S6:X6"/>
    <mergeCell ref="R54:X54"/>
    <mergeCell ref="S24:T24"/>
    <mergeCell ref="P2:P54"/>
    <mergeCell ref="B2:O2"/>
    <mergeCell ref="B54:C54"/>
    <mergeCell ref="L3:O3"/>
    <mergeCell ref="A2:A55"/>
    <mergeCell ref="U7:X8"/>
    <mergeCell ref="R11:R13"/>
    <mergeCell ref="S11:T13"/>
    <mergeCell ref="U11:X13"/>
    <mergeCell ref="S22:T22"/>
    <mergeCell ref="R9:X9"/>
    <mergeCell ref="R15:X15"/>
    <mergeCell ref="S16:T16"/>
    <mergeCell ref="S17:T17"/>
    <mergeCell ref="S19:T19"/>
    <mergeCell ref="S20:T20"/>
    <mergeCell ref="S21:T21"/>
    <mergeCell ref="R16:R23"/>
    <mergeCell ref="S18:T18"/>
    <mergeCell ref="S29:T29"/>
    <mergeCell ref="S28:T28"/>
    <mergeCell ref="S30:T30"/>
    <mergeCell ref="S31:T31"/>
    <mergeCell ref="B55:O55"/>
    <mergeCell ref="S33:T33"/>
    <mergeCell ref="S25:T25"/>
    <mergeCell ref="S26:T26"/>
    <mergeCell ref="S27:T27"/>
    <mergeCell ref="S32:T32"/>
    <mergeCell ref="R48:X48"/>
    <mergeCell ref="R25:R32"/>
  </mergeCells>
  <pageMargins left="0.25" right="0.25" top="0.75" bottom="0.75" header="0.3" footer="0.3"/>
  <pageSetup paperSize="9" scale="3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Including Wall New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RJP</dc:creator>
  <cp:lastModifiedBy>ADMIN</cp:lastModifiedBy>
  <cp:lastPrinted>2024-07-02T13:31:08Z</cp:lastPrinted>
  <dcterms:created xsi:type="dcterms:W3CDTF">2022-01-08T04:07:08Z</dcterms:created>
  <dcterms:modified xsi:type="dcterms:W3CDTF">2024-07-03T13:03:33Z</dcterms:modified>
</cp:coreProperties>
</file>