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 Projects\TNRERA\Ottiyambakkam\INARA Phase - III\Queries\"/>
    </mc:Choice>
  </mc:AlternateContent>
  <xr:revisionPtr revIDLastSave="0" documentId="8_{DC8F0625-E5C9-4EE2-8860-4566F748FA0C}" xr6:coauthVersionLast="47" xr6:coauthVersionMax="47" xr10:uidLastSave="{00000000-0000-0000-0000-000000000000}"/>
  <bookViews>
    <workbookView xWindow="-108" yWindow="-108" windowWidth="23256" windowHeight="12456" xr2:uid="{2769854A-C5A0-4077-B9B5-BA8860BEDA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8" i="1" l="1"/>
  <c r="J66" i="1"/>
  <c r="K65" i="1"/>
  <c r="F65" i="1"/>
  <c r="E65" i="1"/>
  <c r="I65" i="1" s="1"/>
  <c r="F64" i="1"/>
  <c r="E64" i="1"/>
  <c r="I64" i="1" s="1"/>
  <c r="I63" i="1"/>
  <c r="F63" i="1"/>
  <c r="E63" i="1"/>
  <c r="F62" i="1"/>
  <c r="I62" i="1" s="1"/>
  <c r="E62" i="1"/>
  <c r="F61" i="1"/>
  <c r="E61" i="1"/>
  <c r="I61" i="1" s="1"/>
  <c r="F60" i="1"/>
  <c r="E60" i="1"/>
  <c r="I60" i="1" s="1"/>
  <c r="I59" i="1"/>
  <c r="F59" i="1"/>
  <c r="E59" i="1"/>
  <c r="F58" i="1"/>
  <c r="I58" i="1" s="1"/>
  <c r="E58" i="1"/>
  <c r="F57" i="1"/>
  <c r="E57" i="1"/>
  <c r="I57" i="1" s="1"/>
  <c r="F56" i="1"/>
  <c r="E56" i="1"/>
  <c r="I56" i="1" s="1"/>
  <c r="I55" i="1"/>
  <c r="F55" i="1"/>
  <c r="E55" i="1"/>
  <c r="F54" i="1"/>
  <c r="I54" i="1" s="1"/>
  <c r="E54" i="1"/>
  <c r="F53" i="1"/>
  <c r="E53" i="1"/>
  <c r="I53" i="1" s="1"/>
  <c r="F52" i="1"/>
  <c r="E52" i="1"/>
  <c r="I52" i="1" s="1"/>
  <c r="I51" i="1"/>
  <c r="F51" i="1"/>
  <c r="E51" i="1"/>
  <c r="F50" i="1"/>
  <c r="I50" i="1" s="1"/>
  <c r="E50" i="1"/>
  <c r="F49" i="1"/>
  <c r="E49" i="1"/>
  <c r="I49" i="1" s="1"/>
  <c r="F48" i="1"/>
  <c r="E48" i="1"/>
  <c r="I48" i="1" s="1"/>
  <c r="I47" i="1"/>
  <c r="F47" i="1"/>
  <c r="E47" i="1"/>
  <c r="F46" i="1"/>
  <c r="I46" i="1" s="1"/>
  <c r="E46" i="1"/>
  <c r="F45" i="1"/>
  <c r="E45" i="1"/>
  <c r="I45" i="1" s="1"/>
  <c r="F44" i="1"/>
  <c r="E44" i="1"/>
  <c r="I44" i="1" s="1"/>
  <c r="I43" i="1"/>
  <c r="F43" i="1"/>
  <c r="E43" i="1"/>
  <c r="F42" i="1"/>
  <c r="I42" i="1" s="1"/>
  <c r="E42" i="1"/>
  <c r="F41" i="1"/>
  <c r="E41" i="1"/>
  <c r="I41" i="1" s="1"/>
  <c r="F40" i="1"/>
  <c r="E40" i="1"/>
  <c r="I40" i="1" s="1"/>
  <c r="I39" i="1"/>
  <c r="F39" i="1"/>
  <c r="E39" i="1"/>
  <c r="F38" i="1"/>
  <c r="I38" i="1" s="1"/>
  <c r="E38" i="1"/>
  <c r="F37" i="1"/>
  <c r="E37" i="1"/>
  <c r="I37" i="1" s="1"/>
  <c r="F36" i="1"/>
  <c r="E36" i="1"/>
  <c r="I36" i="1" s="1"/>
  <c r="I35" i="1"/>
  <c r="F35" i="1"/>
  <c r="E35" i="1"/>
  <c r="F34" i="1"/>
  <c r="I34" i="1" s="1"/>
  <c r="E34" i="1"/>
  <c r="F33" i="1"/>
  <c r="E33" i="1"/>
  <c r="I33" i="1" s="1"/>
  <c r="F32" i="1"/>
  <c r="E32" i="1"/>
  <c r="I32" i="1" s="1"/>
  <c r="I31" i="1"/>
  <c r="F31" i="1"/>
  <c r="E31" i="1"/>
  <c r="F30" i="1"/>
  <c r="I30" i="1" s="1"/>
  <c r="E30" i="1"/>
  <c r="F29" i="1"/>
  <c r="E29" i="1"/>
  <c r="I29" i="1" s="1"/>
  <c r="F28" i="1"/>
  <c r="E28" i="1"/>
  <c r="I28" i="1" s="1"/>
  <c r="I27" i="1"/>
  <c r="F27" i="1"/>
  <c r="E27" i="1"/>
  <c r="F26" i="1"/>
  <c r="I26" i="1" s="1"/>
  <c r="E26" i="1"/>
  <c r="F25" i="1"/>
  <c r="E25" i="1"/>
  <c r="I25" i="1" s="1"/>
  <c r="F24" i="1"/>
  <c r="E24" i="1"/>
  <c r="I24" i="1" s="1"/>
  <c r="I23" i="1"/>
  <c r="F23" i="1"/>
  <c r="E23" i="1"/>
  <c r="F22" i="1"/>
  <c r="I22" i="1" s="1"/>
  <c r="E22" i="1"/>
  <c r="F21" i="1"/>
  <c r="E21" i="1"/>
  <c r="I21" i="1" s="1"/>
  <c r="F20" i="1"/>
  <c r="E20" i="1"/>
  <c r="I20" i="1" s="1"/>
  <c r="I19" i="1"/>
  <c r="F19" i="1"/>
  <c r="E19" i="1"/>
  <c r="F18" i="1"/>
  <c r="I18" i="1" s="1"/>
  <c r="E18" i="1"/>
  <c r="F17" i="1"/>
  <c r="E17" i="1"/>
  <c r="I17" i="1" s="1"/>
  <c r="F16" i="1"/>
  <c r="E16" i="1"/>
  <c r="I16" i="1" s="1"/>
  <c r="I15" i="1"/>
  <c r="F15" i="1"/>
  <c r="E15" i="1"/>
  <c r="F14" i="1"/>
  <c r="I14" i="1" s="1"/>
  <c r="E14" i="1"/>
  <c r="F13" i="1"/>
  <c r="E13" i="1"/>
  <c r="I13" i="1" s="1"/>
  <c r="F12" i="1"/>
  <c r="E12" i="1"/>
  <c r="I12" i="1" s="1"/>
  <c r="I11" i="1"/>
  <c r="F11" i="1"/>
  <c r="E11" i="1"/>
  <c r="F10" i="1"/>
  <c r="I10" i="1" s="1"/>
  <c r="E10" i="1"/>
  <c r="F9" i="1"/>
  <c r="E9" i="1"/>
  <c r="I9" i="1" s="1"/>
  <c r="F8" i="1"/>
  <c r="E8" i="1"/>
  <c r="I8" i="1" s="1"/>
  <c r="I7" i="1"/>
  <c r="F7" i="1"/>
  <c r="E7" i="1"/>
  <c r="F6" i="1"/>
  <c r="F68" i="1" s="1"/>
  <c r="E6" i="1"/>
  <c r="E68" i="1" s="1"/>
  <c r="I6" i="1" l="1"/>
  <c r="I66" i="1" s="1"/>
  <c r="E66" i="1"/>
  <c r="F66" i="1"/>
</calcChain>
</file>

<file path=xl/sharedStrings.xml><?xml version="1.0" encoding="utf-8"?>
<sst xmlns="http://schemas.openxmlformats.org/spreadsheetml/2006/main" count="139" uniqueCount="83">
  <si>
    <t>DRA AADITHYA SOUTH CITY PROJECTS PRIVATE LIMITED.</t>
  </si>
  <si>
    <t>PROJECT : DRA INARA (Phase - II)</t>
  </si>
  <si>
    <t>RERA CARPET AREA STATEMENT - 30-01-2025</t>
  </si>
  <si>
    <t>S.No</t>
  </si>
  <si>
    <t>Description</t>
  </si>
  <si>
    <t>Type</t>
  </si>
  <si>
    <t>RERA Carpet Area (sec 2(k)) (sq.m)</t>
  </si>
  <si>
    <t>Exclusive Balcony
(sq.m)</t>
  </si>
  <si>
    <t>Exclusive Verandah/ Utility/ Service/ Open Terrace
(sq.m)</t>
  </si>
  <si>
    <t>Proportionate 
Common Area
(sq.m)</t>
  </si>
  <si>
    <t>Total Area
(sq.m)</t>
  </si>
  <si>
    <t>Car Parking
(Nos.)</t>
  </si>
  <si>
    <t>Plot No As per Approval</t>
  </si>
  <si>
    <t>VILLA NO</t>
  </si>
  <si>
    <t>Covered</t>
  </si>
  <si>
    <t>Open</t>
  </si>
  <si>
    <t>Villa -22</t>
  </si>
  <si>
    <t>3BHK Villa</t>
  </si>
  <si>
    <t>Villa -23</t>
  </si>
  <si>
    <t>4BHK Villa</t>
  </si>
  <si>
    <t>Villa -24</t>
  </si>
  <si>
    <t>Villa -25</t>
  </si>
  <si>
    <t>Villa -26</t>
  </si>
  <si>
    <t>Villa -27</t>
  </si>
  <si>
    <t>4BHK Villal</t>
  </si>
  <si>
    <t>Villa -28</t>
  </si>
  <si>
    <t>Villa -29</t>
  </si>
  <si>
    <t>Villa -30</t>
  </si>
  <si>
    <t>Villa -31</t>
  </si>
  <si>
    <t>Villa -32</t>
  </si>
  <si>
    <t>Villa -34</t>
  </si>
  <si>
    <t>Villa -36</t>
  </si>
  <si>
    <t>Villa -37</t>
  </si>
  <si>
    <t>Villa -38</t>
  </si>
  <si>
    <t>Villa -39</t>
  </si>
  <si>
    <t>Villa -40</t>
  </si>
  <si>
    <t>Villa -42</t>
  </si>
  <si>
    <t xml:space="preserve">5BHK Villa </t>
  </si>
  <si>
    <t>Villa -44</t>
  </si>
  <si>
    <t>Villa -45</t>
  </si>
  <si>
    <t>Villa -46</t>
  </si>
  <si>
    <t>Villa -62</t>
  </si>
  <si>
    <t>Villa -106</t>
  </si>
  <si>
    <t>Villa -107</t>
  </si>
  <si>
    <t>Villa -108</t>
  </si>
  <si>
    <t>Villa -109</t>
  </si>
  <si>
    <t>Villa -110</t>
  </si>
  <si>
    <t>Villa -111</t>
  </si>
  <si>
    <t>Villa -112</t>
  </si>
  <si>
    <t>Villa -113</t>
  </si>
  <si>
    <t>Villa -114</t>
  </si>
  <si>
    <t>Villa -115</t>
  </si>
  <si>
    <t>Villa -118</t>
  </si>
  <si>
    <t>Villa -119</t>
  </si>
  <si>
    <t>Villa -120</t>
  </si>
  <si>
    <t>Villa -121</t>
  </si>
  <si>
    <t>Villa -122</t>
  </si>
  <si>
    <t>Villa -123</t>
  </si>
  <si>
    <t>Villa -104</t>
  </si>
  <si>
    <t>Villa -103</t>
  </si>
  <si>
    <t>Villa -102</t>
  </si>
  <si>
    <t>Villa -101</t>
  </si>
  <si>
    <t>Villa -100</t>
  </si>
  <si>
    <t>Villa -99</t>
  </si>
  <si>
    <t>Villa -98</t>
  </si>
  <si>
    <t>Villa -97</t>
  </si>
  <si>
    <t>Villa -96</t>
  </si>
  <si>
    <t>Villa -95</t>
  </si>
  <si>
    <t>Villa -94</t>
  </si>
  <si>
    <t>Villa -93</t>
  </si>
  <si>
    <t>Villa -92</t>
  </si>
  <si>
    <t>Villa -91</t>
  </si>
  <si>
    <t>Villa -90</t>
  </si>
  <si>
    <t>Villa -89</t>
  </si>
  <si>
    <t>Villa -88</t>
  </si>
  <si>
    <t>Villa -87</t>
  </si>
  <si>
    <t>Villa -86</t>
  </si>
  <si>
    <t>Villa -85</t>
  </si>
  <si>
    <t>Villa -84</t>
  </si>
  <si>
    <t>Villa -83</t>
  </si>
  <si>
    <t xml:space="preserve">Covered Car Parking </t>
  </si>
  <si>
    <t>Open Carparking</t>
  </si>
  <si>
    <t xml:space="preserve">Total Parking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</si>
</sst>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Franklin Gothic Book"/>
    </font>
    <font>
      <b/>
      <sz val="12"/>
      <name val="Franklin Gothic Book"/>
    </font>
    <font>
      <b/>
      <sz val="11"/>
      <color theme="1"/>
      <name val="Daytona"/>
    </font>
    <font>
      <sz val="11"/>
      <color theme="1"/>
      <name val="Dayton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2" fontId="0" fillId="0" borderId="1" xfId="0" applyNumberFormat="1" applyBorder="1"/>
    <xf numFmtId="2" fontId="4" fillId="3" borderId="1" xfId="0" applyNumberFormat="1" applyFont="1" applyFill="1" applyBorder="1" applyAlignment="1">
      <alignment horizontal="center" vertical="center"/>
    </xf>
    <xf numFmtId="2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B124-2625-47F7-BFBC-6696EABEA8EB}">
  <dimension ref="A1:L72"/>
  <sheetViews>
    <sheetView tabSelected="1" topLeftCell="A55" workbookViewId="0">
      <selection activeCell="E8" sqref="E8"/>
    </sheetView>
  </sheetViews>
  <sheetFormatPr defaultRowHeight="14.4" x14ac:dyDescent="0.3"/>
  <cols>
    <col min="2" max="2" width="11.6640625" customWidth="1"/>
    <col min="3" max="3" width="16.6640625" customWidth="1"/>
    <col min="4" max="4" width="18.5546875" customWidth="1"/>
    <col min="5" max="5" width="16.88671875" customWidth="1"/>
    <col min="6" max="6" width="15.44140625" customWidth="1"/>
    <col min="7" max="7" width="12" hidden="1" customWidth="1"/>
    <col min="8" max="8" width="16.21875" hidden="1" customWidth="1"/>
    <col min="9" max="9" width="14.33203125" customWidth="1"/>
    <col min="10" max="10" width="10.33203125" customWidth="1"/>
    <col min="11" max="11" width="12.6640625" customWidth="1"/>
  </cols>
  <sheetData>
    <row r="1" spans="1:11" ht="24.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0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3.2" customHeight="1" x14ac:dyDescent="0.3">
      <c r="A4" s="3" t="s">
        <v>3</v>
      </c>
      <c r="B4" s="4" t="s">
        <v>4</v>
      </c>
      <c r="C4" s="4"/>
      <c r="D4" s="3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" t="s">
        <v>11</v>
      </c>
      <c r="K4" s="3"/>
    </row>
    <row r="5" spans="1:11" ht="76.2" customHeight="1" x14ac:dyDescent="0.3">
      <c r="A5" s="3"/>
      <c r="B5" s="6" t="s">
        <v>12</v>
      </c>
      <c r="C5" s="6" t="s">
        <v>13</v>
      </c>
      <c r="D5" s="3"/>
      <c r="E5" s="5"/>
      <c r="F5" s="5"/>
      <c r="G5" s="5"/>
      <c r="H5" s="5"/>
      <c r="I5" s="5"/>
      <c r="J5" s="7" t="s">
        <v>14</v>
      </c>
      <c r="K5" s="7" t="s">
        <v>15</v>
      </c>
    </row>
    <row r="6" spans="1:11" ht="16.2" x14ac:dyDescent="0.3">
      <c r="A6" s="8">
        <v>1</v>
      </c>
      <c r="B6" s="8">
        <v>1</v>
      </c>
      <c r="C6" s="8" t="s">
        <v>16</v>
      </c>
      <c r="D6" s="8" t="s">
        <v>17</v>
      </c>
      <c r="E6" s="9">
        <f>1541.8737/10.764</f>
        <v>143.24356187290971</v>
      </c>
      <c r="F6" s="9">
        <f>106.1784/10.764</f>
        <v>9.8642140468227435</v>
      </c>
      <c r="G6" s="8"/>
      <c r="H6" s="8"/>
      <c r="I6" s="9">
        <f>E6+F6</f>
        <v>153.10777591973246</v>
      </c>
      <c r="J6" s="8">
        <v>1</v>
      </c>
      <c r="K6" s="8"/>
    </row>
    <row r="7" spans="1:11" ht="16.2" x14ac:dyDescent="0.3">
      <c r="A7" s="8">
        <v>2</v>
      </c>
      <c r="B7" s="8">
        <v>2</v>
      </c>
      <c r="C7" s="8" t="s">
        <v>18</v>
      </c>
      <c r="D7" s="8" t="s">
        <v>19</v>
      </c>
      <c r="E7" s="9">
        <f>1932.321/10.764</f>
        <v>179.5170011148272</v>
      </c>
      <c r="F7" s="9">
        <f>97.1251/10.764</f>
        <v>9.0231419546636946</v>
      </c>
      <c r="G7" s="8"/>
      <c r="H7" s="8"/>
      <c r="I7" s="9">
        <f t="shared" ref="I7:I65" si="0">E7+F7</f>
        <v>188.54014306949088</v>
      </c>
      <c r="J7" s="8">
        <v>2</v>
      </c>
      <c r="K7" s="8"/>
    </row>
    <row r="8" spans="1:11" ht="16.2" x14ac:dyDescent="0.3">
      <c r="A8" s="8">
        <v>3</v>
      </c>
      <c r="B8" s="8">
        <v>3</v>
      </c>
      <c r="C8" s="8" t="s">
        <v>20</v>
      </c>
      <c r="D8" s="8" t="s">
        <v>19</v>
      </c>
      <c r="E8" s="9">
        <f>1932.321/10.764</f>
        <v>179.5170011148272</v>
      </c>
      <c r="F8" s="9">
        <f>97.1251/10.764</f>
        <v>9.0231419546636946</v>
      </c>
      <c r="G8" s="8"/>
      <c r="H8" s="8"/>
      <c r="I8" s="9">
        <f t="shared" si="0"/>
        <v>188.54014306949088</v>
      </c>
      <c r="J8" s="8">
        <v>2</v>
      </c>
      <c r="K8" s="8"/>
    </row>
    <row r="9" spans="1:11" ht="16.2" x14ac:dyDescent="0.3">
      <c r="A9" s="8">
        <v>4</v>
      </c>
      <c r="B9" s="8">
        <v>4</v>
      </c>
      <c r="C9" s="8" t="s">
        <v>21</v>
      </c>
      <c r="D9" s="8" t="s">
        <v>19</v>
      </c>
      <c r="E9" s="9">
        <f>1932.321/10.764</f>
        <v>179.5170011148272</v>
      </c>
      <c r="F9" s="9">
        <f>97.1251/10.764</f>
        <v>9.0231419546636946</v>
      </c>
      <c r="G9" s="8"/>
      <c r="H9" s="8"/>
      <c r="I9" s="9">
        <f t="shared" si="0"/>
        <v>188.54014306949088</v>
      </c>
      <c r="J9" s="8">
        <v>2</v>
      </c>
      <c r="K9" s="8"/>
    </row>
    <row r="10" spans="1:11" ht="16.2" x14ac:dyDescent="0.3">
      <c r="A10" s="8">
        <v>5</v>
      </c>
      <c r="B10" s="8">
        <v>5</v>
      </c>
      <c r="C10" s="8" t="s">
        <v>22</v>
      </c>
      <c r="D10" s="8" t="s">
        <v>19</v>
      </c>
      <c r="E10" s="9">
        <f>1932.321/10.764</f>
        <v>179.5170011148272</v>
      </c>
      <c r="F10" s="9">
        <f>97.1251/10.764</f>
        <v>9.0231419546636946</v>
      </c>
      <c r="G10" s="8"/>
      <c r="H10" s="8"/>
      <c r="I10" s="9">
        <f t="shared" si="0"/>
        <v>188.54014306949088</v>
      </c>
      <c r="J10" s="8">
        <v>2</v>
      </c>
      <c r="K10" s="8"/>
    </row>
    <row r="11" spans="1:11" ht="16.2" x14ac:dyDescent="0.3">
      <c r="A11" s="8">
        <v>6</v>
      </c>
      <c r="B11" s="8">
        <v>6</v>
      </c>
      <c r="C11" s="8" t="s">
        <v>23</v>
      </c>
      <c r="D11" s="8" t="s">
        <v>24</v>
      </c>
      <c r="E11" s="9">
        <f>1932.321/10.764</f>
        <v>179.5170011148272</v>
      </c>
      <c r="F11" s="9">
        <f>97.1251/10.764</f>
        <v>9.0231419546636946</v>
      </c>
      <c r="G11" s="8"/>
      <c r="H11" s="8"/>
      <c r="I11" s="9">
        <f t="shared" si="0"/>
        <v>188.54014306949088</v>
      </c>
      <c r="J11" s="8">
        <v>2</v>
      </c>
      <c r="K11" s="8"/>
    </row>
    <row r="12" spans="1:11" ht="16.2" x14ac:dyDescent="0.3">
      <c r="A12" s="8">
        <v>7</v>
      </c>
      <c r="B12" s="8">
        <v>7</v>
      </c>
      <c r="C12" s="8" t="s">
        <v>25</v>
      </c>
      <c r="D12" s="8" t="s">
        <v>19</v>
      </c>
      <c r="E12" s="9">
        <f>1671.358/10.764</f>
        <v>155.27294685990339</v>
      </c>
      <c r="F12" s="9">
        <f>102.303/10.764</f>
        <v>9.5041806020066897</v>
      </c>
      <c r="G12" s="8"/>
      <c r="H12" s="8"/>
      <c r="I12" s="9">
        <f t="shared" si="0"/>
        <v>164.77712746191008</v>
      </c>
      <c r="J12" s="8"/>
      <c r="K12" s="8">
        <v>2</v>
      </c>
    </row>
    <row r="13" spans="1:11" ht="16.2" x14ac:dyDescent="0.3">
      <c r="A13" s="8">
        <v>8</v>
      </c>
      <c r="B13" s="8">
        <v>8</v>
      </c>
      <c r="C13" s="8" t="s">
        <v>26</v>
      </c>
      <c r="D13" s="8" t="s">
        <v>19</v>
      </c>
      <c r="E13" s="9">
        <f>1597.6624/10.764</f>
        <v>148.426458565589</v>
      </c>
      <c r="F13" s="9">
        <f>97.2681/10.764</f>
        <v>9.0364269788182838</v>
      </c>
      <c r="G13" s="8"/>
      <c r="H13" s="8"/>
      <c r="I13" s="9">
        <f t="shared" si="0"/>
        <v>157.4628855444073</v>
      </c>
      <c r="J13" s="8"/>
      <c r="K13" s="8">
        <v>2</v>
      </c>
    </row>
    <row r="14" spans="1:11" ht="16.2" x14ac:dyDescent="0.3">
      <c r="A14" s="8">
        <v>9</v>
      </c>
      <c r="B14" s="8">
        <v>9</v>
      </c>
      <c r="C14" s="8" t="s">
        <v>27</v>
      </c>
      <c r="D14" s="8" t="s">
        <v>19</v>
      </c>
      <c r="E14" s="9">
        <f>2001.3489/10.764</f>
        <v>185.92984949832777</v>
      </c>
      <c r="F14" s="9">
        <f>95.6251/10.764</f>
        <v>8.8837885544407289</v>
      </c>
      <c r="G14" s="8"/>
      <c r="H14" s="8"/>
      <c r="I14" s="9">
        <f t="shared" si="0"/>
        <v>194.81363805276851</v>
      </c>
      <c r="J14" s="8">
        <v>2</v>
      </c>
      <c r="K14" s="8"/>
    </row>
    <row r="15" spans="1:11" ht="16.2" x14ac:dyDescent="0.3">
      <c r="A15" s="8">
        <v>10</v>
      </c>
      <c r="B15" s="8">
        <v>10</v>
      </c>
      <c r="C15" s="8" t="s">
        <v>28</v>
      </c>
      <c r="D15" s="8" t="s">
        <v>19</v>
      </c>
      <c r="E15" s="9">
        <f>1606.1459/10.764</f>
        <v>149.2145949461167</v>
      </c>
      <c r="F15" s="9">
        <f>90.9801/10.764</f>
        <v>8.4522575250836116</v>
      </c>
      <c r="G15" s="8"/>
      <c r="H15" s="8"/>
      <c r="I15" s="9">
        <f t="shared" si="0"/>
        <v>157.66685247120031</v>
      </c>
      <c r="J15" s="8">
        <v>2</v>
      </c>
      <c r="K15" s="8"/>
    </row>
    <row r="16" spans="1:11" ht="16.2" x14ac:dyDescent="0.3">
      <c r="A16" s="8">
        <v>11</v>
      </c>
      <c r="B16" s="8">
        <v>11</v>
      </c>
      <c r="C16" s="8" t="s">
        <v>29</v>
      </c>
      <c r="D16" s="8" t="s">
        <v>19</v>
      </c>
      <c r="E16" s="9">
        <f>1606.1459/10.764</f>
        <v>149.2145949461167</v>
      </c>
      <c r="F16" s="9">
        <f>90.9801/10.764</f>
        <v>8.4522575250836116</v>
      </c>
      <c r="G16" s="8"/>
      <c r="H16" s="8"/>
      <c r="I16" s="9">
        <f t="shared" si="0"/>
        <v>157.66685247120031</v>
      </c>
      <c r="J16" s="8">
        <v>2</v>
      </c>
      <c r="K16" s="8"/>
    </row>
    <row r="17" spans="1:11" ht="16.2" x14ac:dyDescent="0.3">
      <c r="A17" s="8">
        <v>12</v>
      </c>
      <c r="B17" s="8">
        <v>13</v>
      </c>
      <c r="C17" s="8" t="s">
        <v>30</v>
      </c>
      <c r="D17" s="8" t="s">
        <v>19</v>
      </c>
      <c r="E17" s="9">
        <f>1532.4692/10.764</f>
        <v>142.36986250464511</v>
      </c>
      <c r="F17" s="9">
        <f>90.7551/10.764</f>
        <v>8.4313545150501668</v>
      </c>
      <c r="G17" s="8"/>
      <c r="H17" s="8"/>
      <c r="I17" s="9">
        <f t="shared" si="0"/>
        <v>150.80121701969529</v>
      </c>
      <c r="J17" s="8">
        <v>2</v>
      </c>
      <c r="K17" s="8"/>
    </row>
    <row r="18" spans="1:11" ht="16.2" x14ac:dyDescent="0.3">
      <c r="A18" s="8">
        <v>13</v>
      </c>
      <c r="B18" s="8">
        <v>15</v>
      </c>
      <c r="C18" s="8" t="s">
        <v>31</v>
      </c>
      <c r="D18" s="8" t="s">
        <v>19</v>
      </c>
      <c r="E18" s="9">
        <f>1606.1459/10.764</f>
        <v>149.2145949461167</v>
      </c>
      <c r="F18" s="9">
        <f>90.9801/10.764</f>
        <v>8.4522575250836116</v>
      </c>
      <c r="G18" s="8"/>
      <c r="H18" s="8"/>
      <c r="I18" s="9">
        <f t="shared" si="0"/>
        <v>157.66685247120031</v>
      </c>
      <c r="J18" s="8">
        <v>2</v>
      </c>
      <c r="K18" s="8"/>
    </row>
    <row r="19" spans="1:11" ht="16.2" x14ac:dyDescent="0.3">
      <c r="A19" s="8">
        <v>14</v>
      </c>
      <c r="B19" s="8">
        <v>16</v>
      </c>
      <c r="C19" s="8" t="s">
        <v>32</v>
      </c>
      <c r="D19" s="8" t="s">
        <v>19</v>
      </c>
      <c r="E19" s="9">
        <f>1606.1459/10.764</f>
        <v>149.2145949461167</v>
      </c>
      <c r="F19" s="9">
        <f>90.9801/10.764</f>
        <v>8.4522575250836116</v>
      </c>
      <c r="G19" s="8"/>
      <c r="H19" s="8"/>
      <c r="I19" s="9">
        <f t="shared" si="0"/>
        <v>157.66685247120031</v>
      </c>
      <c r="J19" s="8">
        <v>2</v>
      </c>
      <c r="K19" s="8"/>
    </row>
    <row r="20" spans="1:11" ht="16.2" x14ac:dyDescent="0.3">
      <c r="A20" s="8">
        <v>15</v>
      </c>
      <c r="B20" s="8">
        <v>17</v>
      </c>
      <c r="C20" s="8" t="s">
        <v>33</v>
      </c>
      <c r="D20" s="8" t="s">
        <v>19</v>
      </c>
      <c r="E20" s="9">
        <f>1593.2621/10.764</f>
        <v>148.01766072092158</v>
      </c>
      <c r="F20" s="9">
        <f>131.5507/10.764</f>
        <v>12.221358231140842</v>
      </c>
      <c r="G20" s="8"/>
      <c r="H20" s="8"/>
      <c r="I20" s="9">
        <f t="shared" si="0"/>
        <v>160.23901895206242</v>
      </c>
      <c r="J20" s="8">
        <v>2</v>
      </c>
      <c r="K20" s="8"/>
    </row>
    <row r="21" spans="1:11" ht="16.2" x14ac:dyDescent="0.3">
      <c r="A21" s="8">
        <v>16</v>
      </c>
      <c r="B21" s="8">
        <v>18</v>
      </c>
      <c r="C21" s="8" t="s">
        <v>34</v>
      </c>
      <c r="D21" s="8" t="s">
        <v>19</v>
      </c>
      <c r="E21" s="9">
        <f>2001.3489/10.764</f>
        <v>185.92984949832777</v>
      </c>
      <c r="F21" s="9">
        <f>95.6251/10.764</f>
        <v>8.8837885544407289</v>
      </c>
      <c r="G21" s="8"/>
      <c r="H21" s="8"/>
      <c r="I21" s="9">
        <f t="shared" si="0"/>
        <v>194.81363805276851</v>
      </c>
      <c r="J21" s="8">
        <v>2</v>
      </c>
      <c r="K21" s="8"/>
    </row>
    <row r="22" spans="1:11" ht="16.2" x14ac:dyDescent="0.3">
      <c r="A22" s="8">
        <v>17</v>
      </c>
      <c r="B22" s="8">
        <v>19</v>
      </c>
      <c r="C22" s="8" t="s">
        <v>35</v>
      </c>
      <c r="D22" s="8" t="s">
        <v>19</v>
      </c>
      <c r="E22" s="9">
        <f>1606.1459/10.764</f>
        <v>149.2145949461167</v>
      </c>
      <c r="F22" s="9">
        <f>90.9801/10.764</f>
        <v>8.4522575250836116</v>
      </c>
      <c r="G22" s="8"/>
      <c r="H22" s="8"/>
      <c r="I22" s="9">
        <f t="shared" si="0"/>
        <v>157.66685247120031</v>
      </c>
      <c r="J22" s="8">
        <v>2</v>
      </c>
      <c r="K22" s="8"/>
    </row>
    <row r="23" spans="1:11" ht="16.2" x14ac:dyDescent="0.3">
      <c r="A23" s="8">
        <v>18</v>
      </c>
      <c r="B23" s="8">
        <v>21</v>
      </c>
      <c r="C23" s="8" t="s">
        <v>36</v>
      </c>
      <c r="D23" s="8" t="s">
        <v>37</v>
      </c>
      <c r="E23" s="9">
        <f>2402.5013/10.764</f>
        <v>223.19781679672985</v>
      </c>
      <c r="F23" s="9">
        <f>125.2105/10.764</f>
        <v>11.63233927907841</v>
      </c>
      <c r="G23" s="8"/>
      <c r="H23" s="8"/>
      <c r="I23" s="9">
        <f t="shared" si="0"/>
        <v>234.83015607580828</v>
      </c>
      <c r="J23" s="8">
        <v>2</v>
      </c>
      <c r="K23" s="8"/>
    </row>
    <row r="24" spans="1:11" ht="16.2" x14ac:dyDescent="0.3">
      <c r="A24" s="8">
        <v>19</v>
      </c>
      <c r="B24" s="8">
        <v>23</v>
      </c>
      <c r="C24" s="8" t="s">
        <v>38</v>
      </c>
      <c r="D24" s="8" t="s">
        <v>19</v>
      </c>
      <c r="E24" s="9">
        <f>1606.1459/10.764</f>
        <v>149.2145949461167</v>
      </c>
      <c r="F24" s="9">
        <f>90.9801/10.764</f>
        <v>8.4522575250836116</v>
      </c>
      <c r="G24" s="8"/>
      <c r="H24" s="8"/>
      <c r="I24" s="9">
        <f t="shared" si="0"/>
        <v>157.66685247120031</v>
      </c>
      <c r="J24" s="8">
        <v>2</v>
      </c>
      <c r="K24" s="8"/>
    </row>
    <row r="25" spans="1:11" ht="16.2" x14ac:dyDescent="0.3">
      <c r="A25" s="8">
        <v>20</v>
      </c>
      <c r="B25" s="8">
        <v>24</v>
      </c>
      <c r="C25" s="8" t="s">
        <v>39</v>
      </c>
      <c r="D25" s="8" t="s">
        <v>19</v>
      </c>
      <c r="E25" s="9">
        <f>1606.1459/10.764</f>
        <v>149.2145949461167</v>
      </c>
      <c r="F25" s="9">
        <f>90.9801/10.764</f>
        <v>8.4522575250836116</v>
      </c>
      <c r="G25" s="8"/>
      <c r="H25" s="8"/>
      <c r="I25" s="9">
        <f t="shared" si="0"/>
        <v>157.66685247120031</v>
      </c>
      <c r="J25" s="8">
        <v>2</v>
      </c>
      <c r="K25" s="8"/>
    </row>
    <row r="26" spans="1:11" ht="16.2" x14ac:dyDescent="0.3">
      <c r="A26" s="8">
        <v>21</v>
      </c>
      <c r="B26" s="8">
        <v>26</v>
      </c>
      <c r="C26" s="8" t="s">
        <v>40</v>
      </c>
      <c r="D26" s="8" t="s">
        <v>19</v>
      </c>
      <c r="E26" s="9">
        <f>1932.7238/10.764</f>
        <v>179.55442214790042</v>
      </c>
      <c r="F26" s="9">
        <f>95.6245/10.764</f>
        <v>8.8837328130806394</v>
      </c>
      <c r="G26" s="8"/>
      <c r="H26" s="8"/>
      <c r="I26" s="9">
        <f t="shared" si="0"/>
        <v>188.43815496098105</v>
      </c>
      <c r="J26" s="8">
        <v>2</v>
      </c>
      <c r="K26" s="8"/>
    </row>
    <row r="27" spans="1:11" ht="16.2" x14ac:dyDescent="0.3">
      <c r="A27" s="8">
        <v>22</v>
      </c>
      <c r="B27" s="8">
        <v>42</v>
      </c>
      <c r="C27" s="8" t="s">
        <v>41</v>
      </c>
      <c r="D27" s="8" t="s">
        <v>37</v>
      </c>
      <c r="E27" s="9">
        <f>2361.4377/10.764</f>
        <v>219.38291527313268</v>
      </c>
      <c r="F27" s="9">
        <f>154.9712/10.764</f>
        <v>14.397175771088817</v>
      </c>
      <c r="G27" s="8"/>
      <c r="H27" s="8"/>
      <c r="I27" s="9">
        <f t="shared" si="0"/>
        <v>233.78009104422151</v>
      </c>
      <c r="J27" s="8"/>
      <c r="K27" s="8">
        <v>2</v>
      </c>
    </row>
    <row r="28" spans="1:11" ht="16.2" x14ac:dyDescent="0.3">
      <c r="A28" s="8">
        <v>23</v>
      </c>
      <c r="B28" s="8">
        <v>64</v>
      </c>
      <c r="C28" s="8" t="s">
        <v>42</v>
      </c>
      <c r="D28" s="8" t="s">
        <v>19</v>
      </c>
      <c r="E28" s="9">
        <f>2148.0798/10.764</f>
        <v>199.56148272017839</v>
      </c>
      <c r="F28" s="9">
        <f>135.5431/10.764</f>
        <v>12.592261241174286</v>
      </c>
      <c r="G28" s="8"/>
      <c r="H28" s="8"/>
      <c r="I28" s="9">
        <f t="shared" si="0"/>
        <v>212.15374396135269</v>
      </c>
      <c r="J28" s="8"/>
      <c r="K28" s="8">
        <v>2</v>
      </c>
    </row>
    <row r="29" spans="1:11" ht="16.2" x14ac:dyDescent="0.3">
      <c r="A29" s="8">
        <v>24</v>
      </c>
      <c r="B29" s="8">
        <v>65</v>
      </c>
      <c r="C29" s="8" t="s">
        <v>43</v>
      </c>
      <c r="D29" s="8" t="s">
        <v>37</v>
      </c>
      <c r="E29" s="9">
        <f>2603.0228/10.764</f>
        <v>241.82671869193612</v>
      </c>
      <c r="F29" s="9">
        <f>157.23/10.764</f>
        <v>14.607023411371237</v>
      </c>
      <c r="G29" s="8"/>
      <c r="H29" s="8"/>
      <c r="I29" s="9">
        <f t="shared" si="0"/>
        <v>256.43374210330734</v>
      </c>
      <c r="J29" s="8">
        <v>2</v>
      </c>
      <c r="K29" s="8"/>
    </row>
    <row r="30" spans="1:11" ht="16.2" x14ac:dyDescent="0.3">
      <c r="A30" s="8">
        <v>25</v>
      </c>
      <c r="B30" s="8">
        <v>66</v>
      </c>
      <c r="C30" s="8" t="s">
        <v>44</v>
      </c>
      <c r="D30" s="8" t="s">
        <v>37</v>
      </c>
      <c r="E30" s="9">
        <f>2603.0228/10.764</f>
        <v>241.82671869193612</v>
      </c>
      <c r="F30" s="9">
        <f>157.23/10.764</f>
        <v>14.607023411371237</v>
      </c>
      <c r="G30" s="8"/>
      <c r="H30" s="8"/>
      <c r="I30" s="9">
        <f t="shared" si="0"/>
        <v>256.43374210330734</v>
      </c>
      <c r="J30" s="8">
        <v>2</v>
      </c>
      <c r="K30" s="8"/>
    </row>
    <row r="31" spans="1:11" ht="16.2" x14ac:dyDescent="0.3">
      <c r="A31" s="8">
        <v>26</v>
      </c>
      <c r="B31" s="8">
        <v>68</v>
      </c>
      <c r="C31" s="8" t="s">
        <v>45</v>
      </c>
      <c r="D31" s="8" t="s">
        <v>19</v>
      </c>
      <c r="E31" s="9">
        <f>1883.5368/10.764</f>
        <v>174.98483835005575</v>
      </c>
      <c r="F31" s="9">
        <f>94.8749/10.764</f>
        <v>8.8140932738758835</v>
      </c>
      <c r="G31" s="8"/>
      <c r="H31" s="8"/>
      <c r="I31" s="9">
        <f t="shared" si="0"/>
        <v>183.79893162393165</v>
      </c>
      <c r="J31" s="8">
        <v>2</v>
      </c>
      <c r="K31" s="8"/>
    </row>
    <row r="32" spans="1:11" ht="16.2" x14ac:dyDescent="0.3">
      <c r="A32" s="8">
        <v>27</v>
      </c>
      <c r="B32" s="8">
        <v>69</v>
      </c>
      <c r="C32" s="8" t="s">
        <v>46</v>
      </c>
      <c r="D32" s="8" t="s">
        <v>19</v>
      </c>
      <c r="E32" s="9">
        <f>1719.4437/10.764</f>
        <v>159.74021739130436</v>
      </c>
      <c r="F32" s="9">
        <f>129.6961/10.764</f>
        <v>12.049061687105166</v>
      </c>
      <c r="G32" s="8"/>
      <c r="H32" s="8"/>
      <c r="I32" s="9">
        <f t="shared" si="0"/>
        <v>171.78927907840952</v>
      </c>
      <c r="J32" s="8"/>
      <c r="K32" s="8">
        <v>2</v>
      </c>
    </row>
    <row r="33" spans="1:11" ht="16.2" x14ac:dyDescent="0.3">
      <c r="A33" s="8">
        <v>28</v>
      </c>
      <c r="B33" s="8">
        <v>70</v>
      </c>
      <c r="C33" s="8" t="s">
        <v>47</v>
      </c>
      <c r="D33" s="8" t="s">
        <v>19</v>
      </c>
      <c r="E33" s="9">
        <f>1719.4437/10.764</f>
        <v>159.74021739130436</v>
      </c>
      <c r="F33" s="9">
        <f>129.6961/10.764</f>
        <v>12.049061687105166</v>
      </c>
      <c r="G33" s="8"/>
      <c r="H33" s="8"/>
      <c r="I33" s="9">
        <f t="shared" si="0"/>
        <v>171.78927907840952</v>
      </c>
      <c r="J33" s="8"/>
      <c r="K33" s="8">
        <v>2</v>
      </c>
    </row>
    <row r="34" spans="1:11" ht="16.2" x14ac:dyDescent="0.3">
      <c r="A34" s="8">
        <v>29</v>
      </c>
      <c r="B34" s="8">
        <v>71</v>
      </c>
      <c r="C34" s="8" t="s">
        <v>48</v>
      </c>
      <c r="D34" s="8" t="s">
        <v>19</v>
      </c>
      <c r="E34" s="9">
        <f>2001.3489/10.764</f>
        <v>185.92984949832777</v>
      </c>
      <c r="F34" s="9">
        <f>95.6251/10.764</f>
        <v>8.8837885544407289</v>
      </c>
      <c r="G34" s="8"/>
      <c r="H34" s="8"/>
      <c r="I34" s="9">
        <f t="shared" si="0"/>
        <v>194.81363805276851</v>
      </c>
      <c r="J34" s="8">
        <v>2</v>
      </c>
      <c r="K34" s="8"/>
    </row>
    <row r="35" spans="1:11" ht="16.2" x14ac:dyDescent="0.3">
      <c r="A35" s="8">
        <v>30</v>
      </c>
      <c r="B35" s="8">
        <v>72</v>
      </c>
      <c r="C35" s="8" t="s">
        <v>49</v>
      </c>
      <c r="D35" s="8" t="s">
        <v>19</v>
      </c>
      <c r="E35" s="9">
        <f>1883.5653/10.764</f>
        <v>174.98748606465998</v>
      </c>
      <c r="F35" s="9">
        <f>89.4844/10.764</f>
        <v>8.3133036046079525</v>
      </c>
      <c r="G35" s="8"/>
      <c r="H35" s="8"/>
      <c r="I35" s="9">
        <f t="shared" si="0"/>
        <v>183.30078966926794</v>
      </c>
      <c r="J35" s="8">
        <v>2</v>
      </c>
      <c r="K35" s="8"/>
    </row>
    <row r="36" spans="1:11" ht="16.2" x14ac:dyDescent="0.3">
      <c r="A36" s="8">
        <v>31</v>
      </c>
      <c r="B36" s="8">
        <v>73</v>
      </c>
      <c r="C36" s="8" t="s">
        <v>50</v>
      </c>
      <c r="D36" s="8" t="s">
        <v>19</v>
      </c>
      <c r="E36" s="9">
        <f>1606.1459/10.764</f>
        <v>149.2145949461167</v>
      </c>
      <c r="F36" s="9">
        <f>90.9801/10.764</f>
        <v>8.4522575250836116</v>
      </c>
      <c r="G36" s="8"/>
      <c r="H36" s="8"/>
      <c r="I36" s="9">
        <f t="shared" si="0"/>
        <v>157.66685247120031</v>
      </c>
      <c r="J36" s="8">
        <v>2</v>
      </c>
      <c r="K36" s="8"/>
    </row>
    <row r="37" spans="1:11" ht="16.2" x14ac:dyDescent="0.3">
      <c r="A37" s="8">
        <v>32</v>
      </c>
      <c r="B37" s="8">
        <v>74</v>
      </c>
      <c r="C37" s="8" t="s">
        <v>51</v>
      </c>
      <c r="D37" s="8" t="s">
        <v>19</v>
      </c>
      <c r="E37" s="9">
        <f>1606.1459/10.764</f>
        <v>149.2145949461167</v>
      </c>
      <c r="F37" s="9">
        <f>90.9801/10.764</f>
        <v>8.4522575250836116</v>
      </c>
      <c r="G37" s="8"/>
      <c r="H37" s="8"/>
      <c r="I37" s="9">
        <f t="shared" si="0"/>
        <v>157.66685247120031</v>
      </c>
      <c r="J37" s="8">
        <v>2</v>
      </c>
      <c r="K37" s="8"/>
    </row>
    <row r="38" spans="1:11" ht="16.2" x14ac:dyDescent="0.3">
      <c r="A38" s="8">
        <v>33</v>
      </c>
      <c r="B38" s="8">
        <v>77</v>
      </c>
      <c r="C38" s="8" t="s">
        <v>52</v>
      </c>
      <c r="D38" s="8" t="s">
        <v>19</v>
      </c>
      <c r="E38" s="9">
        <f>1606.1459/10.764</f>
        <v>149.2145949461167</v>
      </c>
      <c r="F38" s="9">
        <f>90.9801/10.764</f>
        <v>8.4522575250836116</v>
      </c>
      <c r="G38" s="8"/>
      <c r="H38" s="8"/>
      <c r="I38" s="9">
        <f t="shared" si="0"/>
        <v>157.66685247120031</v>
      </c>
      <c r="J38" s="8">
        <v>2</v>
      </c>
      <c r="K38" s="8"/>
    </row>
    <row r="39" spans="1:11" ht="16.2" x14ac:dyDescent="0.3">
      <c r="A39" s="8">
        <v>34</v>
      </c>
      <c r="B39" s="8">
        <v>78</v>
      </c>
      <c r="C39" s="8" t="s">
        <v>53</v>
      </c>
      <c r="D39" s="8" t="s">
        <v>19</v>
      </c>
      <c r="E39" s="9">
        <f>1606.1459/10.764</f>
        <v>149.2145949461167</v>
      </c>
      <c r="F39" s="9">
        <f>90.9801/10.764</f>
        <v>8.4522575250836116</v>
      </c>
      <c r="G39" s="8"/>
      <c r="H39" s="8"/>
      <c r="I39" s="9">
        <f t="shared" si="0"/>
        <v>157.66685247120031</v>
      </c>
      <c r="J39" s="8">
        <v>2</v>
      </c>
      <c r="K39" s="8"/>
    </row>
    <row r="40" spans="1:11" ht="16.2" x14ac:dyDescent="0.3">
      <c r="A40" s="8">
        <v>35</v>
      </c>
      <c r="B40" s="8">
        <v>79</v>
      </c>
      <c r="C40" s="8" t="s">
        <v>54</v>
      </c>
      <c r="D40" s="8" t="s">
        <v>19</v>
      </c>
      <c r="E40" s="9">
        <f>1695.3064/10.764</f>
        <v>157.49780750650316</v>
      </c>
      <c r="F40" s="9">
        <f>126.1336/10.764</f>
        <v>11.718097361575623</v>
      </c>
      <c r="G40" s="8"/>
      <c r="H40" s="8"/>
      <c r="I40" s="9">
        <f t="shared" si="0"/>
        <v>169.21590486807878</v>
      </c>
      <c r="J40" s="8"/>
      <c r="K40" s="8">
        <v>2</v>
      </c>
    </row>
    <row r="41" spans="1:11" ht="16.2" x14ac:dyDescent="0.3">
      <c r="A41" s="8">
        <v>36</v>
      </c>
      <c r="B41" s="8">
        <v>80</v>
      </c>
      <c r="C41" s="8" t="s">
        <v>55</v>
      </c>
      <c r="D41" s="8" t="s">
        <v>19</v>
      </c>
      <c r="E41" s="9">
        <f>1883.5653/10.764</f>
        <v>174.98748606465998</v>
      </c>
      <c r="F41" s="9">
        <f>89.4844/10.764</f>
        <v>8.3133036046079525</v>
      </c>
      <c r="G41" s="8"/>
      <c r="H41" s="8"/>
      <c r="I41" s="9">
        <f t="shared" si="0"/>
        <v>183.30078966926794</v>
      </c>
      <c r="J41" s="8">
        <v>2</v>
      </c>
      <c r="K41" s="8"/>
    </row>
    <row r="42" spans="1:11" ht="16.2" x14ac:dyDescent="0.3">
      <c r="A42" s="8">
        <v>37</v>
      </c>
      <c r="B42" s="8">
        <v>81</v>
      </c>
      <c r="C42" s="8" t="s">
        <v>56</v>
      </c>
      <c r="D42" s="8" t="s">
        <v>19</v>
      </c>
      <c r="E42" s="9">
        <f>2188.4981/10.764</f>
        <v>203.31643441099962</v>
      </c>
      <c r="F42" s="9">
        <f>115.1216/10.764</f>
        <v>10.695057599405427</v>
      </c>
      <c r="G42" s="8"/>
      <c r="H42" s="8"/>
      <c r="I42" s="9">
        <f t="shared" si="0"/>
        <v>214.01149201040505</v>
      </c>
      <c r="J42" s="8">
        <v>2</v>
      </c>
      <c r="K42" s="8"/>
    </row>
    <row r="43" spans="1:11" ht="16.2" x14ac:dyDescent="0.3">
      <c r="A43" s="8">
        <v>38</v>
      </c>
      <c r="B43" s="8">
        <v>82</v>
      </c>
      <c r="C43" s="8" t="s">
        <v>57</v>
      </c>
      <c r="D43" s="8" t="s">
        <v>19</v>
      </c>
      <c r="E43" s="9">
        <f>2188.4981/10.764</f>
        <v>203.31643441099962</v>
      </c>
      <c r="F43" s="9">
        <f>115.1216/10.764</f>
        <v>10.695057599405427</v>
      </c>
      <c r="G43" s="8"/>
      <c r="H43" s="8"/>
      <c r="I43" s="9">
        <f t="shared" si="0"/>
        <v>214.01149201040505</v>
      </c>
      <c r="J43" s="8">
        <v>2</v>
      </c>
      <c r="K43" s="8"/>
    </row>
    <row r="44" spans="1:11" ht="16.2" x14ac:dyDescent="0.3">
      <c r="A44" s="8">
        <v>39</v>
      </c>
      <c r="B44" s="8">
        <v>83</v>
      </c>
      <c r="C44" s="8" t="s">
        <v>58</v>
      </c>
      <c r="D44" s="8" t="s">
        <v>19</v>
      </c>
      <c r="E44" s="9">
        <f>2051.3776/10.764</f>
        <v>190.57762913415087</v>
      </c>
      <c r="F44" s="9">
        <f>107.986/10.764</f>
        <v>10.032144184318099</v>
      </c>
      <c r="G44" s="8"/>
      <c r="H44" s="8"/>
      <c r="I44" s="9">
        <f t="shared" si="0"/>
        <v>200.60977331846897</v>
      </c>
      <c r="J44" s="8"/>
      <c r="K44" s="8">
        <v>2</v>
      </c>
    </row>
    <row r="45" spans="1:11" ht="16.2" x14ac:dyDescent="0.3">
      <c r="A45" s="8">
        <v>40</v>
      </c>
      <c r="B45" s="8">
        <v>84</v>
      </c>
      <c r="C45" s="8" t="s">
        <v>59</v>
      </c>
      <c r="D45" s="8" t="s">
        <v>19</v>
      </c>
      <c r="E45" s="9">
        <f>2175.3312/10.764</f>
        <v>202.09319955406914</v>
      </c>
      <c r="F45" s="9">
        <f>125.816/10.764</f>
        <v>11.68859160163508</v>
      </c>
      <c r="G45" s="8"/>
      <c r="H45" s="8"/>
      <c r="I45" s="9">
        <f t="shared" si="0"/>
        <v>213.78179115570421</v>
      </c>
      <c r="J45" s="8"/>
      <c r="K45" s="8">
        <v>2</v>
      </c>
    </row>
    <row r="46" spans="1:11" ht="16.2" x14ac:dyDescent="0.3">
      <c r="A46" s="8">
        <v>41</v>
      </c>
      <c r="B46" s="8">
        <v>86</v>
      </c>
      <c r="C46" s="8" t="s">
        <v>60</v>
      </c>
      <c r="D46" s="8" t="s">
        <v>17</v>
      </c>
      <c r="E46" s="9">
        <f>1287.73/10.764</f>
        <v>119.63303604607954</v>
      </c>
      <c r="F46" s="9">
        <f>42.2/10.764</f>
        <v>3.9204756596060948</v>
      </c>
      <c r="G46" s="8"/>
      <c r="H46" s="8"/>
      <c r="I46" s="9">
        <f t="shared" si="0"/>
        <v>123.55351170568564</v>
      </c>
      <c r="J46" s="8">
        <v>1</v>
      </c>
      <c r="K46" s="8"/>
    </row>
    <row r="47" spans="1:11" ht="16.2" x14ac:dyDescent="0.3">
      <c r="A47" s="8">
        <v>42</v>
      </c>
      <c r="B47" s="8">
        <v>87</v>
      </c>
      <c r="C47" s="8" t="s">
        <v>61</v>
      </c>
      <c r="D47" s="8" t="s">
        <v>17</v>
      </c>
      <c r="E47" s="9">
        <f>1305.98/10.764</f>
        <v>121.32850241545894</v>
      </c>
      <c r="F47" s="9">
        <f>44.2/10.764</f>
        <v>4.1062801932367154</v>
      </c>
      <c r="G47" s="8"/>
      <c r="H47" s="8"/>
      <c r="I47" s="9">
        <f t="shared" si="0"/>
        <v>125.43478260869566</v>
      </c>
      <c r="J47" s="8">
        <v>1</v>
      </c>
      <c r="K47" s="8"/>
    </row>
    <row r="48" spans="1:11" ht="16.2" x14ac:dyDescent="0.3">
      <c r="A48" s="8">
        <v>43</v>
      </c>
      <c r="B48" s="8">
        <v>88</v>
      </c>
      <c r="C48" s="8" t="s">
        <v>62</v>
      </c>
      <c r="D48" s="8" t="s">
        <v>17</v>
      </c>
      <c r="E48" s="9">
        <f>1209.4/10.764</f>
        <v>112.35600148643628</v>
      </c>
      <c r="F48" s="9">
        <f>47.68/10.764</f>
        <v>4.4295800817539952</v>
      </c>
      <c r="G48" s="8"/>
      <c r="H48" s="8"/>
      <c r="I48" s="9">
        <f t="shared" si="0"/>
        <v>116.78558156819028</v>
      </c>
      <c r="J48" s="8">
        <v>1</v>
      </c>
      <c r="K48" s="8"/>
    </row>
    <row r="49" spans="1:11" ht="16.2" x14ac:dyDescent="0.3">
      <c r="A49" s="8">
        <v>44</v>
      </c>
      <c r="B49" s="8">
        <v>89</v>
      </c>
      <c r="C49" s="8" t="s">
        <v>63</v>
      </c>
      <c r="D49" s="8" t="s">
        <v>17</v>
      </c>
      <c r="E49" s="9">
        <f>1216.19/10.764</f>
        <v>112.98680787811224</v>
      </c>
      <c r="F49" s="9">
        <f>50.52/10.764</f>
        <v>4.6934225195094763</v>
      </c>
      <c r="G49" s="8"/>
      <c r="H49" s="8"/>
      <c r="I49" s="9">
        <f t="shared" si="0"/>
        <v>117.68023039762173</v>
      </c>
      <c r="J49" s="8">
        <v>1</v>
      </c>
      <c r="K49" s="8"/>
    </row>
    <row r="50" spans="1:11" ht="16.2" x14ac:dyDescent="0.3">
      <c r="A50" s="8">
        <v>45</v>
      </c>
      <c r="B50" s="8">
        <v>90</v>
      </c>
      <c r="C50" s="8" t="s">
        <v>64</v>
      </c>
      <c r="D50" s="8" t="s">
        <v>17</v>
      </c>
      <c r="E50" s="9">
        <f>1266.64/10.764</f>
        <v>117.67372723894465</v>
      </c>
      <c r="F50" s="9">
        <f>39.68/10.764</f>
        <v>3.6863619472315126</v>
      </c>
      <c r="G50" s="8"/>
      <c r="H50" s="8"/>
      <c r="I50" s="9">
        <f t="shared" si="0"/>
        <v>121.36008918617617</v>
      </c>
      <c r="J50" s="8">
        <v>1</v>
      </c>
      <c r="K50" s="8"/>
    </row>
    <row r="51" spans="1:11" ht="16.2" x14ac:dyDescent="0.3">
      <c r="A51" s="8">
        <v>46</v>
      </c>
      <c r="B51" s="8">
        <v>91</v>
      </c>
      <c r="C51" s="8" t="s">
        <v>65</v>
      </c>
      <c r="D51" s="8" t="s">
        <v>17</v>
      </c>
      <c r="E51" s="9">
        <f>1262.72/10.764</f>
        <v>117.30955035302863</v>
      </c>
      <c r="F51" s="9">
        <f>39.69/10.764</f>
        <v>3.6872909698996654</v>
      </c>
      <c r="G51" s="8"/>
      <c r="H51" s="8"/>
      <c r="I51" s="9">
        <f t="shared" si="0"/>
        <v>120.99684132292829</v>
      </c>
      <c r="J51" s="8">
        <v>1</v>
      </c>
      <c r="K51" s="8"/>
    </row>
    <row r="52" spans="1:11" ht="16.2" x14ac:dyDescent="0.3">
      <c r="A52" s="8">
        <v>47</v>
      </c>
      <c r="B52" s="8">
        <v>92</v>
      </c>
      <c r="C52" s="8" t="s">
        <v>66</v>
      </c>
      <c r="D52" s="8" t="s">
        <v>17</v>
      </c>
      <c r="E52" s="9">
        <f t="shared" ref="E52:E62" si="1">1305.98/10.764</f>
        <v>121.32850241545894</v>
      </c>
      <c r="F52" s="9">
        <f t="shared" ref="F52:F62" si="2">44.2/10.764</f>
        <v>4.1062801932367154</v>
      </c>
      <c r="G52" s="8"/>
      <c r="H52" s="8"/>
      <c r="I52" s="9">
        <f t="shared" si="0"/>
        <v>125.43478260869566</v>
      </c>
      <c r="J52" s="8">
        <v>1</v>
      </c>
      <c r="K52" s="8"/>
    </row>
    <row r="53" spans="1:11" ht="16.2" x14ac:dyDescent="0.3">
      <c r="A53" s="8">
        <v>48</v>
      </c>
      <c r="B53" s="8">
        <v>93</v>
      </c>
      <c r="C53" s="8" t="s">
        <v>67</v>
      </c>
      <c r="D53" s="8" t="s">
        <v>17</v>
      </c>
      <c r="E53" s="9">
        <f t="shared" si="1"/>
        <v>121.32850241545894</v>
      </c>
      <c r="F53" s="9">
        <f t="shared" si="2"/>
        <v>4.1062801932367154</v>
      </c>
      <c r="G53" s="8"/>
      <c r="H53" s="8"/>
      <c r="I53" s="9">
        <f t="shared" si="0"/>
        <v>125.43478260869566</v>
      </c>
      <c r="J53" s="8">
        <v>1</v>
      </c>
      <c r="K53" s="8"/>
    </row>
    <row r="54" spans="1:11" ht="16.2" x14ac:dyDescent="0.3">
      <c r="A54" s="8">
        <v>49</v>
      </c>
      <c r="B54" s="8">
        <v>94</v>
      </c>
      <c r="C54" s="8" t="s">
        <v>68</v>
      </c>
      <c r="D54" s="8" t="s">
        <v>17</v>
      </c>
      <c r="E54" s="9">
        <f t="shared" si="1"/>
        <v>121.32850241545894</v>
      </c>
      <c r="F54" s="9">
        <f t="shared" si="2"/>
        <v>4.1062801932367154</v>
      </c>
      <c r="G54" s="8"/>
      <c r="H54" s="8"/>
      <c r="I54" s="9">
        <f t="shared" si="0"/>
        <v>125.43478260869566</v>
      </c>
      <c r="J54" s="8">
        <v>1</v>
      </c>
      <c r="K54" s="8"/>
    </row>
    <row r="55" spans="1:11" ht="16.2" x14ac:dyDescent="0.3">
      <c r="A55" s="8">
        <v>50</v>
      </c>
      <c r="B55" s="8">
        <v>95</v>
      </c>
      <c r="C55" s="8" t="s">
        <v>69</v>
      </c>
      <c r="D55" s="8" t="s">
        <v>17</v>
      </c>
      <c r="E55" s="9">
        <f t="shared" si="1"/>
        <v>121.32850241545894</v>
      </c>
      <c r="F55" s="9">
        <f t="shared" si="2"/>
        <v>4.1062801932367154</v>
      </c>
      <c r="G55" s="8"/>
      <c r="H55" s="8"/>
      <c r="I55" s="9">
        <f t="shared" si="0"/>
        <v>125.43478260869566</v>
      </c>
      <c r="J55" s="8">
        <v>1</v>
      </c>
      <c r="K55" s="8"/>
    </row>
    <row r="56" spans="1:11" ht="16.2" x14ac:dyDescent="0.3">
      <c r="A56" s="8">
        <v>51</v>
      </c>
      <c r="B56" s="8">
        <v>96</v>
      </c>
      <c r="C56" s="8" t="s">
        <v>70</v>
      </c>
      <c r="D56" s="8" t="s">
        <v>17</v>
      </c>
      <c r="E56" s="9">
        <f t="shared" si="1"/>
        <v>121.32850241545894</v>
      </c>
      <c r="F56" s="9">
        <f t="shared" si="2"/>
        <v>4.1062801932367154</v>
      </c>
      <c r="G56" s="8"/>
      <c r="H56" s="8"/>
      <c r="I56" s="9">
        <f t="shared" si="0"/>
        <v>125.43478260869566</v>
      </c>
      <c r="J56" s="8">
        <v>1</v>
      </c>
      <c r="K56" s="8"/>
    </row>
    <row r="57" spans="1:11" ht="16.2" x14ac:dyDescent="0.3">
      <c r="A57" s="8">
        <v>52</v>
      </c>
      <c r="B57" s="8">
        <v>97</v>
      </c>
      <c r="C57" s="8" t="s">
        <v>71</v>
      </c>
      <c r="D57" s="8" t="s">
        <v>17</v>
      </c>
      <c r="E57" s="9">
        <f t="shared" si="1"/>
        <v>121.32850241545894</v>
      </c>
      <c r="F57" s="9">
        <f t="shared" si="2"/>
        <v>4.1062801932367154</v>
      </c>
      <c r="G57" s="8"/>
      <c r="H57" s="8"/>
      <c r="I57" s="9">
        <f t="shared" si="0"/>
        <v>125.43478260869566</v>
      </c>
      <c r="J57" s="8">
        <v>1</v>
      </c>
      <c r="K57" s="8"/>
    </row>
    <row r="58" spans="1:11" ht="16.2" x14ac:dyDescent="0.3">
      <c r="A58" s="8">
        <v>53</v>
      </c>
      <c r="B58" s="8">
        <v>98</v>
      </c>
      <c r="C58" s="8" t="s">
        <v>72</v>
      </c>
      <c r="D58" s="8" t="s">
        <v>17</v>
      </c>
      <c r="E58" s="9">
        <f t="shared" si="1"/>
        <v>121.32850241545894</v>
      </c>
      <c r="F58" s="9">
        <f t="shared" si="2"/>
        <v>4.1062801932367154</v>
      </c>
      <c r="G58" s="8"/>
      <c r="H58" s="8"/>
      <c r="I58" s="9">
        <f t="shared" si="0"/>
        <v>125.43478260869566</v>
      </c>
      <c r="J58" s="8">
        <v>1</v>
      </c>
      <c r="K58" s="8"/>
    </row>
    <row r="59" spans="1:11" ht="16.2" x14ac:dyDescent="0.3">
      <c r="A59" s="8">
        <v>54</v>
      </c>
      <c r="B59" s="8">
        <v>99</v>
      </c>
      <c r="C59" s="8" t="s">
        <v>73</v>
      </c>
      <c r="D59" s="8" t="s">
        <v>17</v>
      </c>
      <c r="E59" s="9">
        <f t="shared" si="1"/>
        <v>121.32850241545894</v>
      </c>
      <c r="F59" s="9">
        <f t="shared" si="2"/>
        <v>4.1062801932367154</v>
      </c>
      <c r="G59" s="8"/>
      <c r="H59" s="8"/>
      <c r="I59" s="9">
        <f t="shared" si="0"/>
        <v>125.43478260869566</v>
      </c>
      <c r="J59" s="8">
        <v>1</v>
      </c>
      <c r="K59" s="8"/>
    </row>
    <row r="60" spans="1:11" ht="16.2" x14ac:dyDescent="0.3">
      <c r="A60" s="8">
        <v>55</v>
      </c>
      <c r="B60" s="8">
        <v>100</v>
      </c>
      <c r="C60" s="8" t="s">
        <v>74</v>
      </c>
      <c r="D60" s="8" t="s">
        <v>17</v>
      </c>
      <c r="E60" s="9">
        <f t="shared" si="1"/>
        <v>121.32850241545894</v>
      </c>
      <c r="F60" s="9">
        <f t="shared" si="2"/>
        <v>4.1062801932367154</v>
      </c>
      <c r="G60" s="8"/>
      <c r="H60" s="8"/>
      <c r="I60" s="9">
        <f t="shared" si="0"/>
        <v>125.43478260869566</v>
      </c>
      <c r="J60" s="8">
        <v>1</v>
      </c>
      <c r="K60" s="8"/>
    </row>
    <row r="61" spans="1:11" ht="16.2" x14ac:dyDescent="0.3">
      <c r="A61" s="8">
        <v>56</v>
      </c>
      <c r="B61" s="8">
        <v>101</v>
      </c>
      <c r="C61" s="8" t="s">
        <v>75</v>
      </c>
      <c r="D61" s="8" t="s">
        <v>17</v>
      </c>
      <c r="E61" s="9">
        <f t="shared" si="1"/>
        <v>121.32850241545894</v>
      </c>
      <c r="F61" s="9">
        <f t="shared" si="2"/>
        <v>4.1062801932367154</v>
      </c>
      <c r="G61" s="8"/>
      <c r="H61" s="8"/>
      <c r="I61" s="9">
        <f t="shared" si="0"/>
        <v>125.43478260869566</v>
      </c>
      <c r="J61" s="8">
        <v>1</v>
      </c>
      <c r="K61" s="8"/>
    </row>
    <row r="62" spans="1:11" ht="16.2" x14ac:dyDescent="0.3">
      <c r="A62" s="8">
        <v>57</v>
      </c>
      <c r="B62" s="8">
        <v>102</v>
      </c>
      <c r="C62" s="8" t="s">
        <v>76</v>
      </c>
      <c r="D62" s="8" t="s">
        <v>17</v>
      </c>
      <c r="E62" s="9">
        <f t="shared" si="1"/>
        <v>121.32850241545894</v>
      </c>
      <c r="F62" s="9">
        <f t="shared" si="2"/>
        <v>4.1062801932367154</v>
      </c>
      <c r="G62" s="8"/>
      <c r="H62" s="8"/>
      <c r="I62" s="9">
        <f t="shared" si="0"/>
        <v>125.43478260869566</v>
      </c>
      <c r="J62" s="8">
        <v>1</v>
      </c>
      <c r="K62" s="8"/>
    </row>
    <row r="63" spans="1:11" ht="16.2" x14ac:dyDescent="0.3">
      <c r="A63" s="8">
        <v>58</v>
      </c>
      <c r="B63" s="8">
        <v>103</v>
      </c>
      <c r="C63" s="8" t="s">
        <v>77</v>
      </c>
      <c r="D63" s="8" t="s">
        <v>17</v>
      </c>
      <c r="E63" s="9">
        <f>1455.58/10.764</f>
        <v>135.22668153102936</v>
      </c>
      <c r="F63" s="9">
        <f>44.22/10.764</f>
        <v>4.1081382385730212</v>
      </c>
      <c r="G63" s="8"/>
      <c r="H63" s="8"/>
      <c r="I63" s="9">
        <f t="shared" si="0"/>
        <v>139.33481976960238</v>
      </c>
      <c r="J63" s="8">
        <v>1</v>
      </c>
      <c r="K63" s="8"/>
    </row>
    <row r="64" spans="1:11" ht="16.2" x14ac:dyDescent="0.3">
      <c r="A64" s="8">
        <v>59</v>
      </c>
      <c r="B64" s="8">
        <v>104</v>
      </c>
      <c r="C64" s="8" t="s">
        <v>78</v>
      </c>
      <c r="D64" s="8" t="s">
        <v>17</v>
      </c>
      <c r="E64" s="9">
        <f>1455.58/10.764</f>
        <v>135.22668153102936</v>
      </c>
      <c r="F64" s="9">
        <f>44.22/10.764</f>
        <v>4.1081382385730212</v>
      </c>
      <c r="G64" s="8"/>
      <c r="H64" s="8"/>
      <c r="I64" s="9">
        <f t="shared" si="0"/>
        <v>139.33481976960238</v>
      </c>
      <c r="J64" s="8">
        <v>1</v>
      </c>
      <c r="K64" s="8"/>
    </row>
    <row r="65" spans="1:12" ht="16.2" x14ac:dyDescent="0.3">
      <c r="A65" s="8">
        <v>60</v>
      </c>
      <c r="B65" s="8">
        <v>105</v>
      </c>
      <c r="C65" s="8" t="s">
        <v>79</v>
      </c>
      <c r="D65" s="8" t="s">
        <v>17</v>
      </c>
      <c r="E65" s="9">
        <f>1309.19/10.764</f>
        <v>121.62671869193609</v>
      </c>
      <c r="F65" s="9">
        <f>44.19/10.764</f>
        <v>4.1053511705685617</v>
      </c>
      <c r="G65" s="8"/>
      <c r="H65" s="8"/>
      <c r="I65" s="9">
        <f t="shared" si="0"/>
        <v>125.73206986250466</v>
      </c>
      <c r="J65" s="8">
        <v>1</v>
      </c>
      <c r="K65" s="8">
        <f>SUM(K6:K64)</f>
        <v>18</v>
      </c>
    </row>
    <row r="66" spans="1:12" ht="16.2" x14ac:dyDescent="0.3">
      <c r="A66" s="8"/>
      <c r="B66" s="10"/>
      <c r="C66" s="11"/>
      <c r="D66" s="12"/>
      <c r="E66" s="9">
        <f>SUM(E6:E65)</f>
        <v>9368.6386473429975</v>
      </c>
      <c r="F66" s="9">
        <f>SUM(F6:F65)</f>
        <v>476.90089186176152</v>
      </c>
      <c r="G66" s="8"/>
      <c r="H66" s="8"/>
      <c r="I66" s="13">
        <f>SUM(I6:I65)</f>
        <v>9845.5395392047631</v>
      </c>
      <c r="J66" s="8">
        <f>SUM(J6:J65)</f>
        <v>81</v>
      </c>
      <c r="K66" s="8"/>
    </row>
    <row r="67" spans="1:12" ht="16.2" x14ac:dyDescent="0.3">
      <c r="A67" s="8"/>
      <c r="B67" s="10"/>
      <c r="C67" s="11"/>
      <c r="D67" s="12"/>
      <c r="E67" s="8"/>
      <c r="F67" s="8"/>
      <c r="G67" s="8"/>
      <c r="H67" s="8"/>
      <c r="I67" s="8"/>
      <c r="J67" s="8"/>
      <c r="K67" s="8"/>
    </row>
    <row r="68" spans="1:12" ht="16.2" x14ac:dyDescent="0.3">
      <c r="A68" s="8"/>
      <c r="B68" s="8"/>
      <c r="C68" s="8"/>
      <c r="D68" s="8"/>
      <c r="E68" s="14">
        <f>SUM(E6:E65)</f>
        <v>9368.6386473429975</v>
      </c>
      <c r="F68" s="14">
        <f>SUM(F6:F65)</f>
        <v>476.90089186176152</v>
      </c>
      <c r="G68" s="8"/>
      <c r="H68" s="8"/>
      <c r="I68" s="13"/>
      <c r="J68" s="14">
        <f>SUM(J6:J65)</f>
        <v>81</v>
      </c>
      <c r="K68" s="14"/>
      <c r="L68" s="15"/>
    </row>
    <row r="69" spans="1:12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2" x14ac:dyDescent="0.3">
      <c r="A70" s="11"/>
      <c r="B70" s="11"/>
      <c r="C70" s="11"/>
      <c r="D70" s="11" t="s">
        <v>80</v>
      </c>
      <c r="E70" s="11">
        <v>81</v>
      </c>
      <c r="F70" s="11"/>
      <c r="G70" s="11"/>
      <c r="H70" s="11"/>
      <c r="I70" s="11"/>
      <c r="J70" s="11"/>
      <c r="K70" s="11"/>
    </row>
    <row r="71" spans="1:12" x14ac:dyDescent="0.3">
      <c r="A71" s="11"/>
      <c r="B71" s="11"/>
      <c r="C71" s="11"/>
      <c r="D71" s="11" t="s">
        <v>81</v>
      </c>
      <c r="E71" s="11">
        <v>18</v>
      </c>
      <c r="F71" s="11"/>
      <c r="G71" s="11"/>
      <c r="H71" s="11"/>
      <c r="I71" s="11"/>
      <c r="J71" s="11"/>
      <c r="K71" s="11"/>
    </row>
    <row r="72" spans="1:12" x14ac:dyDescent="0.3">
      <c r="A72" s="11"/>
      <c r="B72" s="11"/>
      <c r="C72" s="11"/>
      <c r="D72" s="11" t="s">
        <v>82</v>
      </c>
      <c r="E72" s="11">
        <v>99</v>
      </c>
      <c r="F72" s="11"/>
      <c r="G72" s="11"/>
      <c r="H72" s="11"/>
      <c r="I72" s="11"/>
      <c r="J72" s="11"/>
      <c r="K72" s="11"/>
    </row>
  </sheetData>
  <mergeCells count="12">
    <mergeCell ref="I4:I5"/>
    <mergeCell ref="J4:K4"/>
    <mergeCell ref="A1:K1"/>
    <mergeCell ref="A2:K2"/>
    <mergeCell ref="A3:K3"/>
    <mergeCell ref="A4:A5"/>
    <mergeCell ref="B4:C4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Marimuthu  Lingam</dc:creator>
  <cp:lastModifiedBy>Marimuthu  Lingam</cp:lastModifiedBy>
  <dcterms:created xsi:type="dcterms:W3CDTF">2025-04-01T07:32:10Z</dcterms:created>
  <dcterms:modified xsi:type="dcterms:W3CDTF">2025-04-01T07:34:36Z</dcterms:modified>
</cp:coreProperties>
</file>