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36" yWindow="524" windowWidth="14806" windowHeight="7593"/>
  </bookViews>
  <sheets>
    <sheet name="T.V Kovil Rera Statement" sheetId="3" r:id="rId1"/>
    <sheet name="Sheet1" sheetId="4" r:id="rId2"/>
  </sheets>
  <definedNames>
    <definedName name="_xlnm.Print_Area" localSheetId="0">'T.V Kovil Rera Statement'!$A$1:$N$51</definedName>
    <definedName name="_xlnm.Print_Titles" localSheetId="0">'T.V Kovil Rera Statement'!$2:$2</definedName>
  </definedNames>
  <calcPr calcId="124519"/>
</workbook>
</file>

<file path=xl/calcChain.xml><?xml version="1.0" encoding="utf-8"?>
<calcChain xmlns="http://schemas.openxmlformats.org/spreadsheetml/2006/main">
  <c r="N50" i="3"/>
  <c r="M50"/>
  <c r="M51" s="1"/>
  <c r="L50"/>
  <c r="F50"/>
  <c r="K20"/>
  <c r="K19"/>
  <c r="K18"/>
  <c r="K17"/>
  <c r="K16"/>
  <c r="K15"/>
  <c r="K14"/>
  <c r="K13"/>
  <c r="K12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11"/>
  <c r="K10"/>
  <c r="K9"/>
  <c r="K8"/>
  <c r="K7"/>
  <c r="K6"/>
  <c r="K5"/>
  <c r="K4"/>
  <c r="K3"/>
  <c r="K50" s="1"/>
  <c r="T3" l="1"/>
  <c r="U3" s="1"/>
  <c r="T4"/>
  <c r="U4" s="1"/>
  <c r="V4" s="1"/>
  <c r="T5"/>
  <c r="U5" s="1"/>
  <c r="T6"/>
  <c r="U6" s="1"/>
  <c r="T7"/>
  <c r="U7" s="1"/>
  <c r="V7" s="1"/>
  <c r="T8"/>
  <c r="U8" s="1"/>
  <c r="O9" l="1"/>
  <c r="O10"/>
  <c r="O11"/>
  <c r="O12"/>
  <c r="O13"/>
  <c r="O14"/>
  <c r="O15"/>
  <c r="O16"/>
  <c r="O17"/>
  <c r="O18"/>
  <c r="O19"/>
  <c r="O20"/>
  <c r="O21"/>
  <c r="O22"/>
  <c r="O23"/>
  <c r="O26"/>
  <c r="O3"/>
  <c r="R3" s="1"/>
  <c r="O4"/>
  <c r="R4" s="1"/>
  <c r="O5"/>
  <c r="R5" s="1"/>
  <c r="O6"/>
  <c r="R6" s="1"/>
  <c r="O7"/>
  <c r="R7" s="1"/>
  <c r="O8"/>
  <c r="R8" s="1"/>
</calcChain>
</file>

<file path=xl/sharedStrings.xml><?xml version="1.0" encoding="utf-8"?>
<sst xmlns="http://schemas.openxmlformats.org/spreadsheetml/2006/main" count="253" uniqueCount="29">
  <si>
    <t>RERA Carpet Area (sec. 2(k)) (sq.m.)</t>
  </si>
  <si>
    <t>Exclusive Balcony (sq.m.)</t>
  </si>
  <si>
    <t xml:space="preserve">Proportionate Common Area (sq.m.) </t>
  </si>
  <si>
    <t>Total Area (sq.m.) (Carpet+ Wall Area)</t>
  </si>
  <si>
    <t>Exclusive Verandah / Utility / Service / Open terrace/portico (sq.m.)</t>
  </si>
  <si>
    <t>2BHK</t>
  </si>
  <si>
    <t>Sl.NO</t>
  </si>
  <si>
    <t>BLOCK</t>
  </si>
  <si>
    <t>TYPE</t>
  </si>
  <si>
    <t>UDS AREA (SQ.M)</t>
  </si>
  <si>
    <t>OPEN
CAR PARKING
(NOS)</t>
  </si>
  <si>
    <t>COVERED
CAR PARKING
(NOS)</t>
  </si>
  <si>
    <t>1st Floor</t>
  </si>
  <si>
    <t>2nd Floor</t>
  </si>
  <si>
    <t>3rd Floor</t>
  </si>
  <si>
    <t>4th Floor</t>
  </si>
  <si>
    <t>DIFFERENTS FOR PLINTH AREA</t>
  </si>
  <si>
    <t>existing area corrected by kalimuthu</t>
  </si>
  <si>
    <t>Total Area (Sqm)</t>
  </si>
  <si>
    <t>FLOOR</t>
  </si>
  <si>
    <t>FLAT NO.</t>
  </si>
  <si>
    <t xml:space="preserve"> Total Car Parking</t>
  </si>
  <si>
    <t xml:space="preserve">PROJECT NAME  : THIRUVANAIKOVIL  </t>
  </si>
  <si>
    <t>A</t>
  </si>
  <si>
    <t>5th Floor</t>
  </si>
  <si>
    <t>3BHK</t>
  </si>
  <si>
    <t>1st  Floor</t>
  </si>
  <si>
    <t>B</t>
  </si>
  <si>
    <t>-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</si>
</sst>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4" formatCode="_(* #,##0.00_);_(* \(#,##0.00\);_(* &quot;-&quot;??_);_(@_)"/>
    <numFmt numFmtId="165" formatCode="0.000"/>
    <numFmt numFmtId="166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64" fontId="0" fillId="0" borderId="0" xfId="0" applyNumberFormat="1"/>
    <xf numFmtId="0" fontId="5" fillId="3" borderId="0" xfId="0" applyFont="1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65" fontId="0" fillId="4" borderId="0" xfId="0" applyNumberFormat="1" applyFill="1"/>
    <xf numFmtId="2" fontId="0" fillId="4" borderId="0" xfId="0" applyNumberFormat="1" applyFill="1"/>
    <xf numFmtId="0" fontId="0" fillId="0" borderId="0" xfId="0" applyAlignment="1">
      <alignment wrapText="1"/>
    </xf>
    <xf numFmtId="166" fontId="0" fillId="0" borderId="0" xfId="0" applyNumberFormat="1"/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right" vertical="center"/>
    </xf>
    <xf numFmtId="1" fontId="7" fillId="0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1" fontId="7" fillId="3" borderId="1" xfId="2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right" vertical="center"/>
    </xf>
    <xf numFmtId="2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/>
    <xf numFmtId="0" fontId="5" fillId="0" borderId="0" xfId="0" applyFont="1"/>
    <xf numFmtId="43" fontId="9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3" fontId="8" fillId="0" borderId="0" xfId="0" applyNumberFormat="1" applyFont="1"/>
    <xf numFmtId="43" fontId="8" fillId="3" borderId="0" xfId="0" applyNumberFormat="1" applyFont="1" applyFill="1"/>
    <xf numFmtId="0" fontId="0" fillId="0" borderId="0" xfId="0" applyAlignment="1">
      <alignment horizontal="right" vertical="center"/>
    </xf>
    <xf numFmtId="0" fontId="7" fillId="0" borderId="1" xfId="2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3" fontId="7" fillId="0" borderId="1" xfId="1" applyFont="1" applyFill="1" applyBorder="1" applyAlignment="1">
      <alignment horizontal="right" vertical="center"/>
    </xf>
    <xf numFmtId="43" fontId="7" fillId="3" borderId="1" xfId="1" applyFont="1" applyFill="1" applyBorder="1" applyAlignment="1">
      <alignment horizontal="right" vertical="center"/>
    </xf>
    <xf numFmtId="0" fontId="0" fillId="0" borderId="6" xfId="0" applyFont="1" applyBorder="1"/>
    <xf numFmtId="43" fontId="9" fillId="2" borderId="7" xfId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0" fontId="0" fillId="0" borderId="5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43" fontId="0" fillId="0" borderId="2" xfId="0" applyNumberFormat="1" applyBorder="1" applyAlignment="1">
      <alignment horizontal="right" vertical="center"/>
    </xf>
    <xf numFmtId="43" fontId="11" fillId="0" borderId="2" xfId="0" applyNumberFormat="1" applyFont="1" applyBorder="1" applyAlignment="1">
      <alignment horizontal="center" vertical="center"/>
    </xf>
    <xf numFmtId="0" fontId="3" fillId="0" borderId="3" xfId="2" applyFont="1" applyFill="1" applyBorder="1" applyAlignment="1">
      <alignment vertical="center"/>
    </xf>
    <xf numFmtId="0" fontId="3" fillId="0" borderId="4" xfId="2" applyFont="1" applyFill="1" applyBorder="1" applyAlignment="1">
      <alignment vertical="center"/>
    </xf>
    <xf numFmtId="4" fontId="12" fillId="0" borderId="4" xfId="2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12" fillId="0" borderId="1" xfId="2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view="pageBreakPreview" topLeftCell="A37" zoomScale="60" zoomScaleNormal="90" workbookViewId="0">
      <selection activeCell="AB14" sqref="AB14"/>
    </sheetView>
  </sheetViews>
  <sheetFormatPr defaultRowHeight="15.05"/>
  <cols>
    <col min="1" max="1" width="7.33203125" style="36" customWidth="1"/>
    <col min="2" max="2" width="9.6640625" customWidth="1"/>
    <col min="3" max="3" width="11.88671875" customWidth="1"/>
    <col min="4" max="4" width="9.5546875" customWidth="1"/>
    <col min="5" max="5" width="10.88671875" style="1" customWidth="1"/>
    <col min="6" max="6" width="16.33203125" style="1" customWidth="1"/>
    <col min="7" max="7" width="12.5546875" style="28" customWidth="1"/>
    <col min="8" max="8" width="17.88671875" style="1" customWidth="1"/>
    <col min="9" max="9" width="16.44140625" style="2" customWidth="1"/>
    <col min="10" max="10" width="11.6640625" style="1" hidden="1" customWidth="1"/>
    <col min="11" max="11" width="11.44140625" style="2" customWidth="1"/>
    <col min="12" max="12" width="12.33203125" customWidth="1"/>
    <col min="13" max="13" width="11.33203125" style="3" customWidth="1"/>
    <col min="14" max="14" width="14" style="38" customWidth="1"/>
    <col min="15" max="15" width="7.109375" hidden="1" customWidth="1"/>
    <col min="16" max="16" width="9.109375" style="4" hidden="1" customWidth="1"/>
    <col min="17" max="17" width="2.5546875" hidden="1" customWidth="1"/>
    <col min="18" max="18" width="6.6640625" hidden="1" customWidth="1"/>
    <col min="19" max="23" width="9.109375" hidden="1" customWidth="1"/>
    <col min="24" max="24" width="2.44140625" customWidth="1"/>
  </cols>
  <sheetData>
    <row r="1" spans="1:22" ht="34.549999999999997" customHeight="1">
      <c r="A1" s="48" t="s">
        <v>22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22"/>
      <c r="P1" s="23"/>
    </row>
    <row r="2" spans="1:22" ht="137.30000000000001" customHeight="1">
      <c r="A2" s="24" t="s">
        <v>6</v>
      </c>
      <c r="B2" s="24" t="s">
        <v>7</v>
      </c>
      <c r="C2" s="24" t="s">
        <v>19</v>
      </c>
      <c r="D2" s="24" t="s">
        <v>20</v>
      </c>
      <c r="E2" s="24" t="s">
        <v>8</v>
      </c>
      <c r="F2" s="24" t="s">
        <v>0</v>
      </c>
      <c r="G2" s="24" t="s">
        <v>1</v>
      </c>
      <c r="H2" s="24" t="s">
        <v>4</v>
      </c>
      <c r="I2" s="24" t="s">
        <v>2</v>
      </c>
      <c r="J2" s="24" t="s">
        <v>3</v>
      </c>
      <c r="K2" s="24" t="s">
        <v>18</v>
      </c>
      <c r="L2" s="24" t="s">
        <v>9</v>
      </c>
      <c r="M2" s="24" t="s">
        <v>10</v>
      </c>
      <c r="N2" s="24" t="s">
        <v>11</v>
      </c>
      <c r="O2" s="37" t="s">
        <v>16</v>
      </c>
      <c r="P2" s="23"/>
      <c r="S2" s="12" t="s">
        <v>17</v>
      </c>
    </row>
    <row r="3" spans="1:22" ht="28" customHeight="1">
      <c r="A3" s="25">
        <v>1</v>
      </c>
      <c r="B3" s="29" t="s">
        <v>23</v>
      </c>
      <c r="C3" s="29" t="s">
        <v>12</v>
      </c>
      <c r="D3" s="31">
        <v>101</v>
      </c>
      <c r="E3" s="33" t="s">
        <v>25</v>
      </c>
      <c r="F3" s="15">
        <v>61.91</v>
      </c>
      <c r="G3" s="51" t="s">
        <v>28</v>
      </c>
      <c r="H3" s="51" t="s">
        <v>28</v>
      </c>
      <c r="I3" s="34">
        <v>24.94</v>
      </c>
      <c r="J3" s="32">
        <v>79.569999999999993</v>
      </c>
      <c r="K3" s="30">
        <f>I3+F3+13.03</f>
        <v>99.88</v>
      </c>
      <c r="L3" s="34">
        <v>44.2</v>
      </c>
      <c r="M3" s="31"/>
      <c r="N3" s="31">
        <v>1</v>
      </c>
      <c r="O3" s="26">
        <f t="shared" ref="O3:O14" si="0">J3-P3</f>
        <v>-4.4999999999930651E-3</v>
      </c>
      <c r="P3" s="5">
        <v>79.574499999999986</v>
      </c>
      <c r="R3" s="6">
        <f t="shared" ref="R3:R8" si="1">O3*10.764</f>
        <v>-4.8437999999925353E-2</v>
      </c>
      <c r="S3" s="10">
        <v>856.01</v>
      </c>
      <c r="T3" s="11">
        <f t="shared" ref="T3:T8" si="2">S3/10.764</f>
        <v>79.525269416573764</v>
      </c>
      <c r="U3" s="11">
        <f t="shared" ref="U3:U8" si="3">T3-J3</f>
        <v>-4.4730583426229487E-2</v>
      </c>
    </row>
    <row r="4" spans="1:22" ht="28" customHeight="1">
      <c r="A4" s="25">
        <v>2</v>
      </c>
      <c r="B4" s="29" t="s">
        <v>23</v>
      </c>
      <c r="C4" s="29" t="s">
        <v>12</v>
      </c>
      <c r="D4" s="16">
        <v>102</v>
      </c>
      <c r="E4" s="33" t="s">
        <v>25</v>
      </c>
      <c r="F4" s="32">
        <v>61.2</v>
      </c>
      <c r="G4" s="51" t="s">
        <v>28</v>
      </c>
      <c r="H4" s="51" t="s">
        <v>28</v>
      </c>
      <c r="I4" s="34">
        <v>25.16</v>
      </c>
      <c r="J4" s="32">
        <v>79.47</v>
      </c>
      <c r="K4" s="30">
        <f>I4+F4+12.95</f>
        <v>99.31</v>
      </c>
      <c r="L4" s="34">
        <v>43.96</v>
      </c>
      <c r="M4" s="31"/>
      <c r="N4" s="31">
        <v>1</v>
      </c>
      <c r="O4" s="26">
        <f t="shared" si="0"/>
        <v>-0.12849999999998829</v>
      </c>
      <c r="P4" s="5">
        <v>79.598499999999987</v>
      </c>
      <c r="R4" s="6">
        <f t="shared" si="1"/>
        <v>-1.3831739999998738</v>
      </c>
      <c r="S4" s="10">
        <v>846.24</v>
      </c>
      <c r="T4" s="11">
        <f t="shared" si="2"/>
        <v>78.617614269788191</v>
      </c>
      <c r="U4" s="11">
        <f t="shared" si="3"/>
        <v>-0.85238573021180741</v>
      </c>
      <c r="V4" s="13">
        <f t="shared" ref="V4:V7" si="4">U4*10.764</f>
        <v>-9.1750799999998947</v>
      </c>
    </row>
    <row r="5" spans="1:22" ht="28" customHeight="1">
      <c r="A5" s="25">
        <v>3</v>
      </c>
      <c r="B5" s="29" t="s">
        <v>23</v>
      </c>
      <c r="C5" s="29" t="s">
        <v>12</v>
      </c>
      <c r="D5" s="16">
        <v>103</v>
      </c>
      <c r="E5" s="33" t="s">
        <v>25</v>
      </c>
      <c r="F5" s="32">
        <v>60.41</v>
      </c>
      <c r="G5" s="51" t="s">
        <v>28</v>
      </c>
      <c r="H5" s="51" t="s">
        <v>28</v>
      </c>
      <c r="I5" s="34">
        <v>26.19</v>
      </c>
      <c r="J5" s="32">
        <v>84.65</v>
      </c>
      <c r="K5" s="30">
        <f>I5+F5+12.99</f>
        <v>99.589999999999989</v>
      </c>
      <c r="L5" s="34">
        <v>44.08</v>
      </c>
      <c r="M5" s="31"/>
      <c r="N5" s="31">
        <v>1</v>
      </c>
      <c r="O5" s="26">
        <f t="shared" si="0"/>
        <v>-0.12949999999997885</v>
      </c>
      <c r="P5" s="5">
        <v>84.779499999999985</v>
      </c>
      <c r="R5" s="6">
        <f t="shared" si="1"/>
        <v>-1.3939379999997723</v>
      </c>
      <c r="S5" s="10">
        <v>911.15</v>
      </c>
      <c r="T5" s="11">
        <f t="shared" si="2"/>
        <v>84.647900408769971</v>
      </c>
      <c r="U5" s="11">
        <f t="shared" si="3"/>
        <v>-2.0995912300350028E-3</v>
      </c>
      <c r="V5" s="13"/>
    </row>
    <row r="6" spans="1:22" s="8" customFormat="1" ht="28" customHeight="1">
      <c r="A6" s="25">
        <v>4</v>
      </c>
      <c r="B6" s="17" t="s">
        <v>23</v>
      </c>
      <c r="C6" s="17" t="s">
        <v>12</v>
      </c>
      <c r="D6" s="18">
        <v>104</v>
      </c>
      <c r="E6" s="21" t="s">
        <v>5</v>
      </c>
      <c r="F6" s="19">
        <v>54.56</v>
      </c>
      <c r="G6" s="51" t="s">
        <v>28</v>
      </c>
      <c r="H6" s="51" t="s">
        <v>28</v>
      </c>
      <c r="I6" s="35">
        <v>24.37</v>
      </c>
      <c r="J6" s="19">
        <v>72.14</v>
      </c>
      <c r="K6" s="20">
        <f>I6+F6+11.84</f>
        <v>90.77000000000001</v>
      </c>
      <c r="L6" s="35">
        <v>40.270000000000003</v>
      </c>
      <c r="M6" s="21">
        <v>1</v>
      </c>
      <c r="N6" s="21"/>
      <c r="O6" s="27">
        <f t="shared" si="0"/>
        <v>-4.2500000000003979E-2</v>
      </c>
      <c r="P6" s="7">
        <v>72.182500000000005</v>
      </c>
      <c r="R6" s="9">
        <f t="shared" si="1"/>
        <v>-0.45747000000004279</v>
      </c>
      <c r="S6" s="10">
        <v>775.97</v>
      </c>
      <c r="T6" s="11">
        <f t="shared" si="2"/>
        <v>72.089371980676333</v>
      </c>
      <c r="U6" s="11">
        <f t="shared" si="3"/>
        <v>-5.0628019323667672E-2</v>
      </c>
      <c r="V6" s="13"/>
    </row>
    <row r="7" spans="1:22" s="8" customFormat="1" ht="28" customHeight="1">
      <c r="A7" s="25">
        <v>5</v>
      </c>
      <c r="B7" s="17" t="s">
        <v>23</v>
      </c>
      <c r="C7" s="17" t="s">
        <v>12</v>
      </c>
      <c r="D7" s="18">
        <v>105</v>
      </c>
      <c r="E7" s="21" t="s">
        <v>5</v>
      </c>
      <c r="F7" s="19">
        <v>54.56</v>
      </c>
      <c r="G7" s="51" t="s">
        <v>28</v>
      </c>
      <c r="H7" s="51" t="s">
        <v>28</v>
      </c>
      <c r="I7" s="35">
        <v>23.52</v>
      </c>
      <c r="J7" s="19">
        <v>83.126000000000005</v>
      </c>
      <c r="K7" s="20">
        <f>I7+F7+11.71</f>
        <v>89.789999999999992</v>
      </c>
      <c r="L7" s="35">
        <v>39.85</v>
      </c>
      <c r="M7" s="21"/>
      <c r="N7" s="21"/>
      <c r="O7" s="27">
        <f t="shared" si="0"/>
        <v>-4.399999999999693E-2</v>
      </c>
      <c r="P7" s="7">
        <v>83.17</v>
      </c>
      <c r="R7" s="9">
        <f t="shared" si="1"/>
        <v>-0.47361599999996695</v>
      </c>
      <c r="S7" s="10">
        <v>895.24</v>
      </c>
      <c r="T7" s="11">
        <f t="shared" si="2"/>
        <v>83.169825343738395</v>
      </c>
      <c r="U7" s="11">
        <f t="shared" si="3"/>
        <v>4.3825343738390643E-2</v>
      </c>
      <c r="V7" s="13">
        <f t="shared" si="4"/>
        <v>0.47173600000003685</v>
      </c>
    </row>
    <row r="8" spans="1:22" s="8" customFormat="1" ht="28" customHeight="1">
      <c r="A8" s="25">
        <v>6</v>
      </c>
      <c r="B8" s="17" t="s">
        <v>23</v>
      </c>
      <c r="C8" s="17" t="s">
        <v>12</v>
      </c>
      <c r="D8" s="18">
        <v>106</v>
      </c>
      <c r="E8" s="21" t="s">
        <v>5</v>
      </c>
      <c r="F8" s="19">
        <v>54.12</v>
      </c>
      <c r="G8" s="51" t="s">
        <v>28</v>
      </c>
      <c r="H8" s="51" t="s">
        <v>28</v>
      </c>
      <c r="I8" s="35">
        <v>24.37</v>
      </c>
      <c r="J8" s="19">
        <v>82.54</v>
      </c>
      <c r="K8" s="20">
        <f>I8+F8+11.77</f>
        <v>90.259999999999991</v>
      </c>
      <c r="L8" s="35">
        <v>40.049999999999997</v>
      </c>
      <c r="M8" s="21"/>
      <c r="N8" s="21">
        <v>1</v>
      </c>
      <c r="O8" s="27">
        <f t="shared" si="0"/>
        <v>3.6000000000001364E-2</v>
      </c>
      <c r="P8" s="7">
        <v>82.504000000000005</v>
      </c>
      <c r="R8" s="9">
        <f t="shared" si="1"/>
        <v>0.38750400000001467</v>
      </c>
      <c r="S8" s="10">
        <v>888.15</v>
      </c>
      <c r="T8" s="11">
        <f t="shared" si="2"/>
        <v>82.511148272017834</v>
      </c>
      <c r="U8" s="11">
        <f t="shared" si="3"/>
        <v>-2.8851727982171838E-2</v>
      </c>
      <c r="V8" s="13"/>
    </row>
    <row r="9" spans="1:22" ht="28" customHeight="1">
      <c r="A9" s="25">
        <v>7</v>
      </c>
      <c r="B9" s="29" t="s">
        <v>23</v>
      </c>
      <c r="C9" s="17" t="s">
        <v>12</v>
      </c>
      <c r="D9" s="31">
        <v>107</v>
      </c>
      <c r="E9" s="33" t="s">
        <v>5</v>
      </c>
      <c r="F9" s="15">
        <v>45.16</v>
      </c>
      <c r="G9" s="51" t="s">
        <v>28</v>
      </c>
      <c r="H9" s="51" t="s">
        <v>28</v>
      </c>
      <c r="I9" s="34">
        <v>22.25</v>
      </c>
      <c r="J9" s="32">
        <v>72.14</v>
      </c>
      <c r="K9" s="30">
        <f>I9+F9+10.11</f>
        <v>77.52</v>
      </c>
      <c r="L9" s="34">
        <v>34.56</v>
      </c>
      <c r="M9" s="31"/>
      <c r="N9" s="31"/>
      <c r="O9" s="26">
        <f t="shared" si="0"/>
        <v>-4.2500000000003979E-2</v>
      </c>
      <c r="P9" s="5">
        <v>72.182500000000005</v>
      </c>
    </row>
    <row r="10" spans="1:22" ht="28" customHeight="1">
      <c r="A10" s="25">
        <v>8</v>
      </c>
      <c r="B10" s="29" t="s">
        <v>23</v>
      </c>
      <c r="C10" s="17" t="s">
        <v>12</v>
      </c>
      <c r="D10" s="31">
        <v>108</v>
      </c>
      <c r="E10" s="33" t="s">
        <v>5</v>
      </c>
      <c r="F10" s="32">
        <v>50.73</v>
      </c>
      <c r="G10" s="51" t="s">
        <v>28</v>
      </c>
      <c r="H10" s="51" t="s">
        <v>28</v>
      </c>
      <c r="I10" s="34">
        <v>25.64</v>
      </c>
      <c r="J10" s="32">
        <v>82.78</v>
      </c>
      <c r="K10" s="30">
        <f>I10+F10+11.45</f>
        <v>87.820000000000007</v>
      </c>
      <c r="L10" s="34">
        <v>39.020000000000003</v>
      </c>
      <c r="M10" s="31"/>
      <c r="N10" s="31">
        <v>1</v>
      </c>
      <c r="O10" s="26">
        <f t="shared" si="0"/>
        <v>-0.39000000000000057</v>
      </c>
      <c r="P10" s="5">
        <v>83.17</v>
      </c>
    </row>
    <row r="11" spans="1:22" ht="28" customHeight="1">
      <c r="A11" s="25">
        <v>9</v>
      </c>
      <c r="B11" s="29" t="s">
        <v>23</v>
      </c>
      <c r="C11" s="17" t="s">
        <v>12</v>
      </c>
      <c r="D11" s="31">
        <v>109</v>
      </c>
      <c r="E11" s="33" t="s">
        <v>5</v>
      </c>
      <c r="F11" s="32">
        <v>45.02</v>
      </c>
      <c r="G11" s="51" t="s">
        <v>28</v>
      </c>
      <c r="H11" s="51" t="s">
        <v>28</v>
      </c>
      <c r="I11" s="34">
        <v>22.17</v>
      </c>
      <c r="J11" s="32">
        <v>82.54</v>
      </c>
      <c r="K11" s="30">
        <f>I11+F11+10.08</f>
        <v>77.27</v>
      </c>
      <c r="L11" s="34">
        <v>34.450000000000003</v>
      </c>
      <c r="M11" s="31"/>
      <c r="N11" s="31"/>
      <c r="O11" s="26">
        <f t="shared" si="0"/>
        <v>3.6000000000001364E-2</v>
      </c>
      <c r="P11" s="5">
        <v>82.504000000000005</v>
      </c>
    </row>
    <row r="12" spans="1:22" ht="28" customHeight="1">
      <c r="A12" s="25">
        <v>10</v>
      </c>
      <c r="B12" s="29" t="s">
        <v>23</v>
      </c>
      <c r="C12" s="29" t="s">
        <v>13</v>
      </c>
      <c r="D12" s="31">
        <v>201</v>
      </c>
      <c r="E12" s="33" t="s">
        <v>25</v>
      </c>
      <c r="F12" s="19">
        <v>61.91</v>
      </c>
      <c r="G12" s="51" t="s">
        <v>28</v>
      </c>
      <c r="H12" s="51" t="s">
        <v>28</v>
      </c>
      <c r="I12" s="34">
        <v>24.94</v>
      </c>
      <c r="J12" s="32">
        <v>75.900000000000006</v>
      </c>
      <c r="K12" s="30">
        <f>I12+F12+13.03</f>
        <v>99.88</v>
      </c>
      <c r="L12" s="34">
        <v>44.2</v>
      </c>
      <c r="M12" s="31"/>
      <c r="N12" s="21">
        <v>1</v>
      </c>
      <c r="O12" s="26">
        <f t="shared" si="0"/>
        <v>1.5999999999991132E-2</v>
      </c>
      <c r="P12" s="5">
        <v>75.884000000000015</v>
      </c>
    </row>
    <row r="13" spans="1:22" ht="28" customHeight="1">
      <c r="A13" s="25">
        <v>11</v>
      </c>
      <c r="B13" s="29" t="s">
        <v>23</v>
      </c>
      <c r="C13" s="29" t="s">
        <v>13</v>
      </c>
      <c r="D13" s="31">
        <v>202</v>
      </c>
      <c r="E13" s="33" t="s">
        <v>25</v>
      </c>
      <c r="F13" s="19">
        <v>61.2</v>
      </c>
      <c r="G13" s="51" t="s">
        <v>28</v>
      </c>
      <c r="H13" s="51" t="s">
        <v>28</v>
      </c>
      <c r="I13" s="34">
        <v>25.16</v>
      </c>
      <c r="J13" s="32">
        <v>80.98</v>
      </c>
      <c r="K13" s="30">
        <f>I13+F13+12.95</f>
        <v>99.31</v>
      </c>
      <c r="L13" s="34">
        <v>43.96</v>
      </c>
      <c r="M13" s="31"/>
      <c r="N13" s="21">
        <v>1</v>
      </c>
      <c r="O13" s="26">
        <f t="shared" si="0"/>
        <v>5.3499999999999659E-2</v>
      </c>
      <c r="P13" s="23">
        <v>80.926500000000004</v>
      </c>
    </row>
    <row r="14" spans="1:22" ht="28" customHeight="1">
      <c r="A14" s="25">
        <v>12</v>
      </c>
      <c r="B14" s="29" t="s">
        <v>23</v>
      </c>
      <c r="C14" s="29" t="s">
        <v>13</v>
      </c>
      <c r="D14" s="31">
        <v>203</v>
      </c>
      <c r="E14" s="33" t="s">
        <v>25</v>
      </c>
      <c r="F14" s="19">
        <v>60.41</v>
      </c>
      <c r="G14" s="51" t="s">
        <v>28</v>
      </c>
      <c r="H14" s="51" t="s">
        <v>28</v>
      </c>
      <c r="I14" s="34">
        <v>26.19</v>
      </c>
      <c r="J14" s="32">
        <v>77.55</v>
      </c>
      <c r="K14" s="30">
        <f>I14+F14+12.99</f>
        <v>99.589999999999989</v>
      </c>
      <c r="L14" s="34">
        <v>44.08</v>
      </c>
      <c r="M14" s="31"/>
      <c r="N14" s="21">
        <v>1</v>
      </c>
      <c r="O14" s="26">
        <f t="shared" si="0"/>
        <v>1.0000000000047748E-3</v>
      </c>
      <c r="P14" s="23">
        <v>77.548999999999992</v>
      </c>
    </row>
    <row r="15" spans="1:22" ht="28" customHeight="1">
      <c r="A15" s="25">
        <v>13</v>
      </c>
      <c r="B15" s="29" t="s">
        <v>23</v>
      </c>
      <c r="C15" s="29" t="s">
        <v>13</v>
      </c>
      <c r="D15" s="31">
        <v>204</v>
      </c>
      <c r="E15" s="33" t="s">
        <v>5</v>
      </c>
      <c r="F15" s="15">
        <v>54.56</v>
      </c>
      <c r="G15" s="51" t="s">
        <v>28</v>
      </c>
      <c r="H15" s="51" t="s">
        <v>28</v>
      </c>
      <c r="I15" s="35">
        <v>24.37</v>
      </c>
      <c r="J15" s="32">
        <v>71.819999999999993</v>
      </c>
      <c r="K15" s="20">
        <f>I15+F15+11.84</f>
        <v>90.77000000000001</v>
      </c>
      <c r="L15" s="35">
        <v>40.270000000000003</v>
      </c>
      <c r="M15" s="31"/>
      <c r="N15" s="31"/>
      <c r="O15" s="26">
        <f t="shared" ref="O15:O26" si="5">J15-P15</f>
        <v>-7.4500000000014666E-2</v>
      </c>
      <c r="P15" s="23">
        <v>71.894500000000008</v>
      </c>
    </row>
    <row r="16" spans="1:22" ht="28" customHeight="1">
      <c r="A16" s="25">
        <v>14</v>
      </c>
      <c r="B16" s="29" t="s">
        <v>23</v>
      </c>
      <c r="C16" s="29" t="s">
        <v>13</v>
      </c>
      <c r="D16" s="31">
        <v>205</v>
      </c>
      <c r="E16" s="33" t="s">
        <v>5</v>
      </c>
      <c r="F16" s="32">
        <v>54.56</v>
      </c>
      <c r="G16" s="51" t="s">
        <v>28</v>
      </c>
      <c r="H16" s="51" t="s">
        <v>28</v>
      </c>
      <c r="I16" s="35">
        <v>23.52</v>
      </c>
      <c r="J16" s="32">
        <v>81.81</v>
      </c>
      <c r="K16" s="20">
        <f>I16+F16+11.71</f>
        <v>89.789999999999992</v>
      </c>
      <c r="L16" s="35">
        <v>39.85</v>
      </c>
      <c r="M16" s="31"/>
      <c r="N16" s="31"/>
      <c r="O16" s="26">
        <f t="shared" si="5"/>
        <v>3.0000000000001137E-3</v>
      </c>
      <c r="P16" s="23">
        <v>81.807000000000002</v>
      </c>
    </row>
    <row r="17" spans="1:16" ht="28" customHeight="1">
      <c r="A17" s="25">
        <v>15</v>
      </c>
      <c r="B17" s="29" t="s">
        <v>23</v>
      </c>
      <c r="C17" s="29" t="s">
        <v>13</v>
      </c>
      <c r="D17" s="31">
        <v>206</v>
      </c>
      <c r="E17" s="33" t="s">
        <v>5</v>
      </c>
      <c r="F17" s="32">
        <v>54.12</v>
      </c>
      <c r="G17" s="51" t="s">
        <v>28</v>
      </c>
      <c r="H17" s="51" t="s">
        <v>28</v>
      </c>
      <c r="I17" s="35">
        <v>24.37</v>
      </c>
      <c r="J17" s="19">
        <v>82.54</v>
      </c>
      <c r="K17" s="20">
        <f>I17+F17+11.77</f>
        <v>90.259999999999991</v>
      </c>
      <c r="L17" s="35">
        <v>40.049999999999997</v>
      </c>
      <c r="M17" s="31"/>
      <c r="N17" s="31">
        <v>1</v>
      </c>
      <c r="O17" s="26">
        <f t="shared" si="5"/>
        <v>10.357500000000002</v>
      </c>
      <c r="P17" s="5">
        <v>72.182500000000005</v>
      </c>
    </row>
    <row r="18" spans="1:16" ht="28" customHeight="1">
      <c r="A18" s="25">
        <v>16</v>
      </c>
      <c r="B18" s="29" t="s">
        <v>23</v>
      </c>
      <c r="C18" s="29" t="s">
        <v>13</v>
      </c>
      <c r="D18" s="31">
        <v>207</v>
      </c>
      <c r="E18" s="33" t="s">
        <v>5</v>
      </c>
      <c r="F18" s="19">
        <v>45.16</v>
      </c>
      <c r="G18" s="51" t="s">
        <v>28</v>
      </c>
      <c r="H18" s="51" t="s">
        <v>28</v>
      </c>
      <c r="I18" s="34">
        <v>22.25</v>
      </c>
      <c r="J18" s="32">
        <v>72.14</v>
      </c>
      <c r="K18" s="30">
        <f>I18+F18+10.11</f>
        <v>77.52</v>
      </c>
      <c r="L18" s="34">
        <v>34.56</v>
      </c>
      <c r="M18" s="31"/>
      <c r="N18" s="21"/>
      <c r="O18" s="26">
        <f t="shared" si="5"/>
        <v>-11.030000000000001</v>
      </c>
      <c r="P18" s="5">
        <v>83.17</v>
      </c>
    </row>
    <row r="19" spans="1:16" ht="28" customHeight="1">
      <c r="A19" s="25">
        <v>17</v>
      </c>
      <c r="B19" s="29" t="s">
        <v>23</v>
      </c>
      <c r="C19" s="29" t="s">
        <v>13</v>
      </c>
      <c r="D19" s="31">
        <v>208</v>
      </c>
      <c r="E19" s="33" t="s">
        <v>5</v>
      </c>
      <c r="F19" s="19">
        <v>50.73</v>
      </c>
      <c r="G19" s="51" t="s">
        <v>28</v>
      </c>
      <c r="H19" s="51" t="s">
        <v>28</v>
      </c>
      <c r="I19" s="34">
        <v>25.64</v>
      </c>
      <c r="J19" s="32">
        <v>82.78</v>
      </c>
      <c r="K19" s="30">
        <f>I19+F19+11.45</f>
        <v>87.820000000000007</v>
      </c>
      <c r="L19" s="34">
        <v>39.020000000000003</v>
      </c>
      <c r="M19" s="31"/>
      <c r="N19" s="21">
        <v>1</v>
      </c>
      <c r="O19" s="26">
        <f t="shared" si="5"/>
        <v>0.27599999999999625</v>
      </c>
      <c r="P19" s="5">
        <v>82.504000000000005</v>
      </c>
    </row>
    <row r="20" spans="1:16" ht="28" customHeight="1">
      <c r="A20" s="25">
        <v>18</v>
      </c>
      <c r="B20" s="29" t="s">
        <v>23</v>
      </c>
      <c r="C20" s="29" t="s">
        <v>13</v>
      </c>
      <c r="D20" s="31">
        <v>209</v>
      </c>
      <c r="E20" s="33" t="s">
        <v>5</v>
      </c>
      <c r="F20" s="19">
        <v>45.02</v>
      </c>
      <c r="G20" s="51" t="s">
        <v>28</v>
      </c>
      <c r="H20" s="51" t="s">
        <v>28</v>
      </c>
      <c r="I20" s="34">
        <v>22.17</v>
      </c>
      <c r="J20" s="32">
        <v>82.54</v>
      </c>
      <c r="K20" s="30">
        <f>I20+F20+10.08</f>
        <v>77.27</v>
      </c>
      <c r="L20" s="34">
        <v>34.450000000000003</v>
      </c>
      <c r="M20" s="31"/>
      <c r="N20" s="21"/>
      <c r="O20" s="26">
        <f t="shared" si="5"/>
        <v>6.6559999999999917</v>
      </c>
      <c r="P20" s="5">
        <v>75.884000000000015</v>
      </c>
    </row>
    <row r="21" spans="1:16" ht="28" customHeight="1">
      <c r="A21" s="25">
        <v>19</v>
      </c>
      <c r="B21" s="29" t="s">
        <v>23</v>
      </c>
      <c r="C21" s="29" t="s">
        <v>14</v>
      </c>
      <c r="D21" s="31">
        <v>301</v>
      </c>
      <c r="E21" s="33" t="s">
        <v>25</v>
      </c>
      <c r="F21" s="15">
        <v>61.91</v>
      </c>
      <c r="G21" s="51" t="s">
        <v>28</v>
      </c>
      <c r="H21" s="51" t="s">
        <v>28</v>
      </c>
      <c r="I21" s="34">
        <v>24.94</v>
      </c>
      <c r="J21" s="32">
        <v>79.569999999999993</v>
      </c>
      <c r="K21" s="30">
        <f>I21+F21+13.03</f>
        <v>99.88</v>
      </c>
      <c r="L21" s="34">
        <v>44.2</v>
      </c>
      <c r="M21" s="31"/>
      <c r="N21" s="31">
        <v>1</v>
      </c>
      <c r="O21" s="26">
        <f t="shared" si="5"/>
        <v>-1.3565000000000111</v>
      </c>
      <c r="P21" s="23">
        <v>80.926500000000004</v>
      </c>
    </row>
    <row r="22" spans="1:16" ht="28" customHeight="1">
      <c r="A22" s="25">
        <v>20</v>
      </c>
      <c r="B22" s="29" t="s">
        <v>23</v>
      </c>
      <c r="C22" s="29" t="s">
        <v>14</v>
      </c>
      <c r="D22" s="31">
        <v>302</v>
      </c>
      <c r="E22" s="33" t="s">
        <v>25</v>
      </c>
      <c r="F22" s="32">
        <v>61.2</v>
      </c>
      <c r="G22" s="51" t="s">
        <v>28</v>
      </c>
      <c r="H22" s="51" t="s">
        <v>28</v>
      </c>
      <c r="I22" s="34">
        <v>25.16</v>
      </c>
      <c r="J22" s="32">
        <v>79.47</v>
      </c>
      <c r="K22" s="30">
        <f>I22+F22+12.95</f>
        <v>99.31</v>
      </c>
      <c r="L22" s="34">
        <v>43.96</v>
      </c>
      <c r="M22" s="31"/>
      <c r="N22" s="31">
        <v>1</v>
      </c>
      <c r="O22" s="26">
        <f t="shared" si="5"/>
        <v>1.9210000000000065</v>
      </c>
      <c r="P22" s="23">
        <v>77.548999999999992</v>
      </c>
    </row>
    <row r="23" spans="1:16" ht="28" customHeight="1">
      <c r="A23" s="25">
        <v>21</v>
      </c>
      <c r="B23" s="29" t="s">
        <v>23</v>
      </c>
      <c r="C23" s="29" t="s">
        <v>14</v>
      </c>
      <c r="D23" s="31">
        <v>303</v>
      </c>
      <c r="E23" s="33" t="s">
        <v>25</v>
      </c>
      <c r="F23" s="32">
        <v>60.41</v>
      </c>
      <c r="G23" s="51" t="s">
        <v>28</v>
      </c>
      <c r="H23" s="51" t="s">
        <v>28</v>
      </c>
      <c r="I23" s="34">
        <v>26.19</v>
      </c>
      <c r="J23" s="32">
        <v>84.65</v>
      </c>
      <c r="K23" s="30">
        <f>I23+F23+12.99</f>
        <v>99.589999999999989</v>
      </c>
      <c r="L23" s="34">
        <v>44.08</v>
      </c>
      <c r="M23" s="31"/>
      <c r="N23" s="31">
        <v>1</v>
      </c>
      <c r="O23" s="26">
        <f t="shared" si="5"/>
        <v>12.755499999999998</v>
      </c>
      <c r="P23" s="23">
        <v>71.894500000000008</v>
      </c>
    </row>
    <row r="24" spans="1:16" ht="28" customHeight="1">
      <c r="A24" s="25">
        <v>22</v>
      </c>
      <c r="B24" s="29" t="s">
        <v>23</v>
      </c>
      <c r="C24" s="29" t="s">
        <v>14</v>
      </c>
      <c r="D24" s="31">
        <v>304</v>
      </c>
      <c r="E24" s="33" t="s">
        <v>5</v>
      </c>
      <c r="F24" s="19">
        <v>54.56</v>
      </c>
      <c r="G24" s="51" t="s">
        <v>28</v>
      </c>
      <c r="H24" s="51" t="s">
        <v>28</v>
      </c>
      <c r="I24" s="35">
        <v>24.37</v>
      </c>
      <c r="J24" s="19">
        <v>72.14</v>
      </c>
      <c r="K24" s="20">
        <f>I24+F24+11.84</f>
        <v>90.77000000000001</v>
      </c>
      <c r="L24" s="35">
        <v>40.270000000000003</v>
      </c>
      <c r="M24" s="31"/>
      <c r="N24" s="21"/>
      <c r="O24" s="26"/>
      <c r="P24" s="23"/>
    </row>
    <row r="25" spans="1:16" ht="28" customHeight="1">
      <c r="A25" s="25">
        <v>23</v>
      </c>
      <c r="B25" s="29" t="s">
        <v>23</v>
      </c>
      <c r="C25" s="29" t="s">
        <v>14</v>
      </c>
      <c r="D25" s="31">
        <v>305</v>
      </c>
      <c r="E25" s="33" t="s">
        <v>5</v>
      </c>
      <c r="F25" s="19">
        <v>54.56</v>
      </c>
      <c r="G25" s="51" t="s">
        <v>28</v>
      </c>
      <c r="H25" s="51" t="s">
        <v>28</v>
      </c>
      <c r="I25" s="35">
        <v>23.52</v>
      </c>
      <c r="J25" s="19">
        <v>83.126000000000005</v>
      </c>
      <c r="K25" s="20">
        <f>I25+F25+11.71</f>
        <v>89.789999999999992</v>
      </c>
      <c r="L25" s="35">
        <v>39.85</v>
      </c>
      <c r="M25" s="31"/>
      <c r="N25" s="21"/>
      <c r="O25" s="26"/>
      <c r="P25" s="23"/>
    </row>
    <row r="26" spans="1:16" ht="28" customHeight="1">
      <c r="A26" s="25">
        <v>24</v>
      </c>
      <c r="B26" s="29" t="s">
        <v>23</v>
      </c>
      <c r="C26" s="29" t="s">
        <v>14</v>
      </c>
      <c r="D26" s="31">
        <v>306</v>
      </c>
      <c r="E26" s="33" t="s">
        <v>5</v>
      </c>
      <c r="F26" s="19">
        <v>54.12</v>
      </c>
      <c r="G26" s="51" t="s">
        <v>28</v>
      </c>
      <c r="H26" s="51" t="s">
        <v>28</v>
      </c>
      <c r="I26" s="35">
        <v>24.37</v>
      </c>
      <c r="J26" s="19">
        <v>82.54</v>
      </c>
      <c r="K26" s="20">
        <f>I26+F26+11.77</f>
        <v>90.259999999999991</v>
      </c>
      <c r="L26" s="35">
        <v>40.049999999999997</v>
      </c>
      <c r="M26" s="31"/>
      <c r="N26" s="21">
        <v>1</v>
      </c>
      <c r="O26" s="26">
        <f t="shared" si="5"/>
        <v>-0.62999999999999545</v>
      </c>
      <c r="P26" s="5">
        <v>83.17</v>
      </c>
    </row>
    <row r="27" spans="1:16" ht="28" customHeight="1">
      <c r="A27" s="25">
        <v>25</v>
      </c>
      <c r="B27" s="29" t="s">
        <v>23</v>
      </c>
      <c r="C27" s="29" t="s">
        <v>14</v>
      </c>
      <c r="D27" s="31">
        <v>307</v>
      </c>
      <c r="E27" s="33" t="s">
        <v>5</v>
      </c>
      <c r="F27" s="19">
        <v>45.16</v>
      </c>
      <c r="G27" s="51" t="s">
        <v>28</v>
      </c>
      <c r="H27" s="51" t="s">
        <v>28</v>
      </c>
      <c r="I27" s="34">
        <v>22.25</v>
      </c>
      <c r="J27" s="32">
        <v>72.14</v>
      </c>
      <c r="K27" s="30">
        <f>I27+F27+10.11</f>
        <v>77.52</v>
      </c>
      <c r="L27" s="34">
        <v>34.56</v>
      </c>
      <c r="M27" s="31"/>
      <c r="N27" s="21"/>
      <c r="O27" s="26"/>
      <c r="P27" s="5"/>
    </row>
    <row r="28" spans="1:16" ht="28" customHeight="1">
      <c r="A28" s="25">
        <v>26</v>
      </c>
      <c r="B28" s="29" t="s">
        <v>23</v>
      </c>
      <c r="C28" s="29" t="s">
        <v>14</v>
      </c>
      <c r="D28" s="31">
        <v>308</v>
      </c>
      <c r="E28" s="33" t="s">
        <v>5</v>
      </c>
      <c r="F28" s="19">
        <v>50.73</v>
      </c>
      <c r="G28" s="51" t="s">
        <v>28</v>
      </c>
      <c r="H28" s="51" t="s">
        <v>28</v>
      </c>
      <c r="I28" s="34">
        <v>25.64</v>
      </c>
      <c r="J28" s="32">
        <v>82.78</v>
      </c>
      <c r="K28" s="30">
        <f>I28+F28+11.45</f>
        <v>87.820000000000007</v>
      </c>
      <c r="L28" s="34">
        <v>39.020000000000003</v>
      </c>
      <c r="M28" s="31"/>
      <c r="N28" s="21">
        <v>1</v>
      </c>
      <c r="O28" s="26"/>
      <c r="P28" s="5"/>
    </row>
    <row r="29" spans="1:16" ht="28" customHeight="1">
      <c r="A29" s="25">
        <v>27</v>
      </c>
      <c r="B29" s="29" t="s">
        <v>23</v>
      </c>
      <c r="C29" s="29" t="s">
        <v>14</v>
      </c>
      <c r="D29" s="31">
        <v>309</v>
      </c>
      <c r="E29" s="33" t="s">
        <v>5</v>
      </c>
      <c r="F29" s="19">
        <v>45.02</v>
      </c>
      <c r="G29" s="51" t="s">
        <v>28</v>
      </c>
      <c r="H29" s="51" t="s">
        <v>28</v>
      </c>
      <c r="I29" s="34">
        <v>22.17</v>
      </c>
      <c r="J29" s="32">
        <v>82.54</v>
      </c>
      <c r="K29" s="30">
        <f>I29+F29+10.08</f>
        <v>77.27</v>
      </c>
      <c r="L29" s="34">
        <v>34.450000000000003</v>
      </c>
      <c r="M29" s="31"/>
      <c r="N29" s="21"/>
      <c r="O29" s="26"/>
      <c r="P29" s="5"/>
    </row>
    <row r="30" spans="1:16" ht="28" customHeight="1">
      <c r="A30" s="25">
        <v>28</v>
      </c>
      <c r="B30" s="29" t="s">
        <v>23</v>
      </c>
      <c r="C30" s="29" t="s">
        <v>15</v>
      </c>
      <c r="D30" s="31">
        <v>401</v>
      </c>
      <c r="E30" s="33" t="s">
        <v>25</v>
      </c>
      <c r="F30" s="19">
        <v>61.91</v>
      </c>
      <c r="G30" s="51" t="s">
        <v>28</v>
      </c>
      <c r="H30" s="51" t="s">
        <v>28</v>
      </c>
      <c r="I30" s="34">
        <v>24.94</v>
      </c>
      <c r="J30" s="32">
        <v>79.569999999999993</v>
      </c>
      <c r="K30" s="30">
        <f>I30+F30+13.03</f>
        <v>99.88</v>
      </c>
      <c r="L30" s="34">
        <v>44.2</v>
      </c>
      <c r="M30" s="31"/>
      <c r="N30" s="21">
        <v>1</v>
      </c>
      <c r="O30" s="26"/>
      <c r="P30" s="5"/>
    </row>
    <row r="31" spans="1:16" ht="28" customHeight="1">
      <c r="A31" s="25">
        <v>29</v>
      </c>
      <c r="B31" s="29" t="s">
        <v>23</v>
      </c>
      <c r="C31" s="29" t="s">
        <v>15</v>
      </c>
      <c r="D31" s="31">
        <v>402</v>
      </c>
      <c r="E31" s="33" t="s">
        <v>25</v>
      </c>
      <c r="F31" s="19">
        <v>61.2</v>
      </c>
      <c r="G31" s="51" t="s">
        <v>28</v>
      </c>
      <c r="H31" s="51" t="s">
        <v>28</v>
      </c>
      <c r="I31" s="34">
        <v>25.16</v>
      </c>
      <c r="J31" s="32">
        <v>79.47</v>
      </c>
      <c r="K31" s="30">
        <f>I31+F31+12.95</f>
        <v>99.31</v>
      </c>
      <c r="L31" s="34">
        <v>43.96</v>
      </c>
      <c r="M31" s="31">
        <v>1</v>
      </c>
      <c r="N31" s="21"/>
      <c r="O31" s="26"/>
      <c r="P31" s="5"/>
    </row>
    <row r="32" spans="1:16" ht="28" customHeight="1">
      <c r="A32" s="25">
        <v>30</v>
      </c>
      <c r="B32" s="29" t="s">
        <v>23</v>
      </c>
      <c r="C32" s="29" t="s">
        <v>15</v>
      </c>
      <c r="D32" s="31">
        <v>403</v>
      </c>
      <c r="E32" s="33" t="s">
        <v>25</v>
      </c>
      <c r="F32" s="19">
        <v>60.41</v>
      </c>
      <c r="G32" s="51" t="s">
        <v>28</v>
      </c>
      <c r="H32" s="51" t="s">
        <v>28</v>
      </c>
      <c r="I32" s="34">
        <v>26.19</v>
      </c>
      <c r="J32" s="32">
        <v>84.65</v>
      </c>
      <c r="K32" s="30">
        <f>I32+F32+12.99</f>
        <v>99.589999999999989</v>
      </c>
      <c r="L32" s="34">
        <v>44.08</v>
      </c>
      <c r="M32" s="31"/>
      <c r="N32" s="21">
        <v>1</v>
      </c>
      <c r="O32" s="26"/>
      <c r="P32" s="5"/>
    </row>
    <row r="33" spans="1:16" ht="28" customHeight="1">
      <c r="A33" s="25">
        <v>31</v>
      </c>
      <c r="B33" s="29" t="s">
        <v>23</v>
      </c>
      <c r="C33" s="29" t="s">
        <v>15</v>
      </c>
      <c r="D33" s="31">
        <v>404</v>
      </c>
      <c r="E33" s="33" t="s">
        <v>5</v>
      </c>
      <c r="F33" s="19">
        <v>54.56</v>
      </c>
      <c r="G33" s="51" t="s">
        <v>28</v>
      </c>
      <c r="H33" s="51" t="s">
        <v>28</v>
      </c>
      <c r="I33" s="35">
        <v>24.37</v>
      </c>
      <c r="J33" s="19">
        <v>72.14</v>
      </c>
      <c r="K33" s="20">
        <f>I33+F33+11.84</f>
        <v>90.77000000000001</v>
      </c>
      <c r="L33" s="35">
        <v>40.270000000000003</v>
      </c>
      <c r="M33" s="31"/>
      <c r="N33" s="21"/>
      <c r="O33" s="26"/>
      <c r="P33" s="5"/>
    </row>
    <row r="34" spans="1:16" ht="28" customHeight="1">
      <c r="A34" s="25">
        <v>32</v>
      </c>
      <c r="B34" s="29" t="s">
        <v>23</v>
      </c>
      <c r="C34" s="29" t="s">
        <v>15</v>
      </c>
      <c r="D34" s="31">
        <v>405</v>
      </c>
      <c r="E34" s="33" t="s">
        <v>5</v>
      </c>
      <c r="F34" s="19">
        <v>54.56</v>
      </c>
      <c r="G34" s="51" t="s">
        <v>28</v>
      </c>
      <c r="H34" s="51" t="s">
        <v>28</v>
      </c>
      <c r="I34" s="35">
        <v>23.52</v>
      </c>
      <c r="J34" s="19">
        <v>83.126000000000005</v>
      </c>
      <c r="K34" s="20">
        <f>I34+F34+11.71</f>
        <v>89.789999999999992</v>
      </c>
      <c r="L34" s="35">
        <v>39.85</v>
      </c>
      <c r="M34" s="31"/>
      <c r="N34" s="21"/>
      <c r="O34" s="26"/>
      <c r="P34" s="5"/>
    </row>
    <row r="35" spans="1:16" ht="28" customHeight="1">
      <c r="A35" s="25">
        <v>33</v>
      </c>
      <c r="B35" s="29" t="s">
        <v>23</v>
      </c>
      <c r="C35" s="29" t="s">
        <v>15</v>
      </c>
      <c r="D35" s="31">
        <v>406</v>
      </c>
      <c r="E35" s="33" t="s">
        <v>5</v>
      </c>
      <c r="F35" s="19">
        <v>54.12</v>
      </c>
      <c r="G35" s="51" t="s">
        <v>28</v>
      </c>
      <c r="H35" s="51" t="s">
        <v>28</v>
      </c>
      <c r="I35" s="35">
        <v>24.37</v>
      </c>
      <c r="J35" s="19">
        <v>82.54</v>
      </c>
      <c r="K35" s="20">
        <f>I35+F35+11.77</f>
        <v>90.259999999999991</v>
      </c>
      <c r="L35" s="35">
        <v>40.049999999999997</v>
      </c>
      <c r="M35" s="31"/>
      <c r="N35" s="21">
        <v>1</v>
      </c>
      <c r="O35" s="26"/>
      <c r="P35" s="5"/>
    </row>
    <row r="36" spans="1:16" ht="28" customHeight="1">
      <c r="A36" s="25">
        <v>34</v>
      </c>
      <c r="B36" s="29" t="s">
        <v>23</v>
      </c>
      <c r="C36" s="29" t="s">
        <v>15</v>
      </c>
      <c r="D36" s="31">
        <v>407</v>
      </c>
      <c r="E36" s="33" t="s">
        <v>5</v>
      </c>
      <c r="F36" s="19">
        <v>45.16</v>
      </c>
      <c r="G36" s="51" t="s">
        <v>28</v>
      </c>
      <c r="H36" s="51" t="s">
        <v>28</v>
      </c>
      <c r="I36" s="34">
        <v>22.25</v>
      </c>
      <c r="J36" s="32">
        <v>72.14</v>
      </c>
      <c r="K36" s="30">
        <f>I36+F36+10.11</f>
        <v>77.52</v>
      </c>
      <c r="L36" s="34">
        <v>34.56</v>
      </c>
      <c r="M36" s="31"/>
      <c r="N36" s="21"/>
      <c r="O36" s="26"/>
      <c r="P36" s="5"/>
    </row>
    <row r="37" spans="1:16" ht="28" customHeight="1">
      <c r="A37" s="25">
        <v>35</v>
      </c>
      <c r="B37" s="29" t="s">
        <v>23</v>
      </c>
      <c r="C37" s="29" t="s">
        <v>15</v>
      </c>
      <c r="D37" s="31">
        <v>408</v>
      </c>
      <c r="E37" s="33" t="s">
        <v>5</v>
      </c>
      <c r="F37" s="19">
        <v>50.73</v>
      </c>
      <c r="G37" s="51" t="s">
        <v>28</v>
      </c>
      <c r="H37" s="51" t="s">
        <v>28</v>
      </c>
      <c r="I37" s="34">
        <v>25.64</v>
      </c>
      <c r="J37" s="32">
        <v>82.78</v>
      </c>
      <c r="K37" s="30">
        <f>I37+F37+11.45</f>
        <v>87.820000000000007</v>
      </c>
      <c r="L37" s="34">
        <v>39.020000000000003</v>
      </c>
      <c r="M37" s="31"/>
      <c r="N37" s="21">
        <v>1</v>
      </c>
      <c r="O37" s="26"/>
      <c r="P37" s="5"/>
    </row>
    <row r="38" spans="1:16" ht="28" customHeight="1">
      <c r="A38" s="25">
        <v>36</v>
      </c>
      <c r="B38" s="29" t="s">
        <v>23</v>
      </c>
      <c r="C38" s="29" t="s">
        <v>15</v>
      </c>
      <c r="D38" s="31">
        <v>409</v>
      </c>
      <c r="E38" s="33" t="s">
        <v>5</v>
      </c>
      <c r="F38" s="19">
        <v>45.02</v>
      </c>
      <c r="G38" s="51" t="s">
        <v>28</v>
      </c>
      <c r="H38" s="51" t="s">
        <v>28</v>
      </c>
      <c r="I38" s="34">
        <v>22.17</v>
      </c>
      <c r="J38" s="32">
        <v>82.54</v>
      </c>
      <c r="K38" s="30">
        <f>I38+F38+10.08</f>
        <v>77.27</v>
      </c>
      <c r="L38" s="34">
        <v>34.450000000000003</v>
      </c>
      <c r="M38" s="31"/>
      <c r="N38" s="21"/>
      <c r="O38" s="26"/>
      <c r="P38" s="5"/>
    </row>
    <row r="39" spans="1:16" ht="28" customHeight="1">
      <c r="A39" s="25">
        <v>37</v>
      </c>
      <c r="B39" s="29" t="s">
        <v>23</v>
      </c>
      <c r="C39" s="29" t="s">
        <v>24</v>
      </c>
      <c r="D39" s="31">
        <v>501</v>
      </c>
      <c r="E39" s="33" t="s">
        <v>25</v>
      </c>
      <c r="F39" s="19">
        <v>61.91</v>
      </c>
      <c r="G39" s="51" t="s">
        <v>28</v>
      </c>
      <c r="H39" s="51" t="s">
        <v>28</v>
      </c>
      <c r="I39" s="34">
        <v>24.94</v>
      </c>
      <c r="J39" s="32">
        <v>79.569999999999993</v>
      </c>
      <c r="K39" s="30">
        <f>I39+F39+13.03</f>
        <v>99.88</v>
      </c>
      <c r="L39" s="34">
        <v>44.2</v>
      </c>
      <c r="M39" s="31"/>
      <c r="N39" s="21">
        <v>1</v>
      </c>
      <c r="O39" s="26"/>
      <c r="P39" s="5"/>
    </row>
    <row r="40" spans="1:16" ht="28" customHeight="1">
      <c r="A40" s="25">
        <v>38</v>
      </c>
      <c r="B40" s="29" t="s">
        <v>23</v>
      </c>
      <c r="C40" s="29" t="s">
        <v>24</v>
      </c>
      <c r="D40" s="31">
        <v>502</v>
      </c>
      <c r="E40" s="33" t="s">
        <v>25</v>
      </c>
      <c r="F40" s="19">
        <v>61.2</v>
      </c>
      <c r="G40" s="51" t="s">
        <v>28</v>
      </c>
      <c r="H40" s="51" t="s">
        <v>28</v>
      </c>
      <c r="I40" s="34">
        <v>25.16</v>
      </c>
      <c r="J40" s="32">
        <v>79.47</v>
      </c>
      <c r="K40" s="30">
        <f>I40+F40+12.95</f>
        <v>99.31</v>
      </c>
      <c r="L40" s="34">
        <v>43.96</v>
      </c>
      <c r="M40" s="31">
        <v>1</v>
      </c>
      <c r="N40" s="21"/>
      <c r="O40" s="26"/>
      <c r="P40" s="5"/>
    </row>
    <row r="41" spans="1:16" ht="28" customHeight="1">
      <c r="A41" s="25">
        <v>39</v>
      </c>
      <c r="B41" s="29" t="s">
        <v>23</v>
      </c>
      <c r="C41" s="29" t="s">
        <v>24</v>
      </c>
      <c r="D41" s="31">
        <v>503</v>
      </c>
      <c r="E41" s="33" t="s">
        <v>25</v>
      </c>
      <c r="F41" s="19">
        <v>60.41</v>
      </c>
      <c r="G41" s="51" t="s">
        <v>28</v>
      </c>
      <c r="H41" s="51" t="s">
        <v>28</v>
      </c>
      <c r="I41" s="34">
        <v>26.19</v>
      </c>
      <c r="J41" s="32">
        <v>84.65</v>
      </c>
      <c r="K41" s="30">
        <f>I41+F41+12.99</f>
        <v>99.589999999999989</v>
      </c>
      <c r="L41" s="34">
        <v>44.08</v>
      </c>
      <c r="M41" s="31"/>
      <c r="N41" s="21">
        <v>1</v>
      </c>
      <c r="O41" s="26"/>
      <c r="P41" s="5"/>
    </row>
    <row r="42" spans="1:16" ht="28" customHeight="1">
      <c r="A42" s="25">
        <v>40</v>
      </c>
      <c r="B42" s="29" t="s">
        <v>23</v>
      </c>
      <c r="C42" s="29" t="s">
        <v>24</v>
      </c>
      <c r="D42" s="31">
        <v>504</v>
      </c>
      <c r="E42" s="33" t="s">
        <v>5</v>
      </c>
      <c r="F42" s="19">
        <v>54.56</v>
      </c>
      <c r="G42" s="51" t="s">
        <v>28</v>
      </c>
      <c r="H42" s="51" t="s">
        <v>28</v>
      </c>
      <c r="I42" s="35">
        <v>24.37</v>
      </c>
      <c r="J42" s="19">
        <v>72.14</v>
      </c>
      <c r="K42" s="20">
        <f>I42+F42+11.84</f>
        <v>90.77000000000001</v>
      </c>
      <c r="L42" s="35">
        <v>40.270000000000003</v>
      </c>
      <c r="M42" s="31"/>
      <c r="N42" s="21"/>
      <c r="O42" s="26"/>
      <c r="P42" s="5"/>
    </row>
    <row r="43" spans="1:16" ht="28" customHeight="1">
      <c r="A43" s="25">
        <v>41</v>
      </c>
      <c r="B43" s="29" t="s">
        <v>23</v>
      </c>
      <c r="C43" s="29" t="s">
        <v>24</v>
      </c>
      <c r="D43" s="31">
        <v>505</v>
      </c>
      <c r="E43" s="33" t="s">
        <v>5</v>
      </c>
      <c r="F43" s="19">
        <v>54.56</v>
      </c>
      <c r="G43" s="51" t="s">
        <v>28</v>
      </c>
      <c r="H43" s="51" t="s">
        <v>28</v>
      </c>
      <c r="I43" s="35">
        <v>23.52</v>
      </c>
      <c r="J43" s="19">
        <v>83.126000000000005</v>
      </c>
      <c r="K43" s="20">
        <f>I43+F43+11.71</f>
        <v>89.789999999999992</v>
      </c>
      <c r="L43" s="35">
        <v>39.85</v>
      </c>
      <c r="M43" s="31"/>
      <c r="N43" s="21"/>
      <c r="O43" s="26"/>
      <c r="P43" s="5"/>
    </row>
    <row r="44" spans="1:16" ht="28" customHeight="1">
      <c r="A44" s="25">
        <v>42</v>
      </c>
      <c r="B44" s="29" t="s">
        <v>23</v>
      </c>
      <c r="C44" s="29" t="s">
        <v>24</v>
      </c>
      <c r="D44" s="31">
        <v>506</v>
      </c>
      <c r="E44" s="33" t="s">
        <v>5</v>
      </c>
      <c r="F44" s="19">
        <v>54.12</v>
      </c>
      <c r="G44" s="51" t="s">
        <v>28</v>
      </c>
      <c r="H44" s="51" t="s">
        <v>28</v>
      </c>
      <c r="I44" s="35">
        <v>24.37</v>
      </c>
      <c r="J44" s="19">
        <v>82.54</v>
      </c>
      <c r="K44" s="20">
        <f>I44+F44+11.77</f>
        <v>90.259999999999991</v>
      </c>
      <c r="L44" s="35">
        <v>40.049999999999997</v>
      </c>
      <c r="M44" s="31"/>
      <c r="N44" s="21">
        <v>1</v>
      </c>
      <c r="O44" s="26"/>
      <c r="P44" s="5"/>
    </row>
    <row r="45" spans="1:16" ht="28" customHeight="1">
      <c r="A45" s="25">
        <v>43</v>
      </c>
      <c r="B45" s="29" t="s">
        <v>23</v>
      </c>
      <c r="C45" s="29" t="s">
        <v>24</v>
      </c>
      <c r="D45" s="31">
        <v>507</v>
      </c>
      <c r="E45" s="33" t="s">
        <v>5</v>
      </c>
      <c r="F45" s="19">
        <v>45.16</v>
      </c>
      <c r="G45" s="51" t="s">
        <v>28</v>
      </c>
      <c r="H45" s="51" t="s">
        <v>28</v>
      </c>
      <c r="I45" s="34">
        <v>22.25</v>
      </c>
      <c r="J45" s="32">
        <v>72.14</v>
      </c>
      <c r="K45" s="30">
        <f>I45+F45+10.11</f>
        <v>77.52</v>
      </c>
      <c r="L45" s="34">
        <v>34.56</v>
      </c>
      <c r="M45" s="31"/>
      <c r="N45" s="21"/>
      <c r="O45" s="26"/>
      <c r="P45" s="5"/>
    </row>
    <row r="46" spans="1:16" ht="28" customHeight="1">
      <c r="A46" s="25">
        <v>44</v>
      </c>
      <c r="B46" s="29" t="s">
        <v>27</v>
      </c>
      <c r="C46" s="29" t="s">
        <v>26</v>
      </c>
      <c r="D46" s="31">
        <v>101</v>
      </c>
      <c r="E46" s="33" t="s">
        <v>5</v>
      </c>
      <c r="F46" s="19">
        <v>37.35</v>
      </c>
      <c r="G46" s="51" t="s">
        <v>28</v>
      </c>
      <c r="H46" s="51" t="s">
        <v>28</v>
      </c>
      <c r="I46" s="35">
        <v>28.96</v>
      </c>
      <c r="J46" s="32"/>
      <c r="K46" s="20">
        <f>I46+F46+9.95</f>
        <v>76.260000000000005</v>
      </c>
      <c r="L46" s="35">
        <v>24.46</v>
      </c>
      <c r="M46" s="31"/>
      <c r="N46" s="21">
        <v>1</v>
      </c>
      <c r="O46" s="26"/>
      <c r="P46" s="5"/>
    </row>
    <row r="47" spans="1:16" ht="28" customHeight="1">
      <c r="A47" s="25">
        <v>45</v>
      </c>
      <c r="B47" s="29" t="s">
        <v>27</v>
      </c>
      <c r="C47" s="29" t="s">
        <v>13</v>
      </c>
      <c r="D47" s="31">
        <v>102</v>
      </c>
      <c r="E47" s="33" t="s">
        <v>5</v>
      </c>
      <c r="F47" s="19">
        <v>37.35</v>
      </c>
      <c r="G47" s="51" t="s">
        <v>28</v>
      </c>
      <c r="H47" s="51" t="s">
        <v>28</v>
      </c>
      <c r="I47" s="35">
        <v>28.96</v>
      </c>
      <c r="J47" s="32"/>
      <c r="K47" s="20">
        <f>I47+F47+9.95</f>
        <v>76.260000000000005</v>
      </c>
      <c r="L47" s="35">
        <v>24.46</v>
      </c>
      <c r="M47" s="31"/>
      <c r="N47" s="21"/>
      <c r="O47" s="26"/>
      <c r="P47" s="5"/>
    </row>
    <row r="48" spans="1:16" ht="28" customHeight="1">
      <c r="A48" s="25">
        <v>46</v>
      </c>
      <c r="B48" s="29" t="s">
        <v>27</v>
      </c>
      <c r="C48" s="29" t="s">
        <v>14</v>
      </c>
      <c r="D48" s="31">
        <v>103</v>
      </c>
      <c r="E48" s="33" t="s">
        <v>5</v>
      </c>
      <c r="F48" s="19">
        <v>37.35</v>
      </c>
      <c r="G48" s="51" t="s">
        <v>28</v>
      </c>
      <c r="H48" s="51" t="s">
        <v>28</v>
      </c>
      <c r="I48" s="35">
        <v>28.96</v>
      </c>
      <c r="J48" s="32"/>
      <c r="K48" s="20">
        <f>I48+F48+9.95</f>
        <v>76.260000000000005</v>
      </c>
      <c r="L48" s="35">
        <v>24.46</v>
      </c>
      <c r="M48" s="31"/>
      <c r="N48" s="21"/>
      <c r="O48" s="26"/>
      <c r="P48" s="5"/>
    </row>
    <row r="49" spans="1:16" ht="28" customHeight="1">
      <c r="A49" s="25">
        <v>47</v>
      </c>
      <c r="B49" s="29" t="s">
        <v>27</v>
      </c>
      <c r="C49" s="29" t="s">
        <v>15</v>
      </c>
      <c r="D49" s="31">
        <v>104</v>
      </c>
      <c r="E49" s="33" t="s">
        <v>5</v>
      </c>
      <c r="F49" s="19">
        <v>37.35</v>
      </c>
      <c r="G49" s="51" t="s">
        <v>28</v>
      </c>
      <c r="H49" s="51" t="s">
        <v>28</v>
      </c>
      <c r="I49" s="35">
        <v>28.96</v>
      </c>
      <c r="J49" s="32"/>
      <c r="K49" s="20">
        <f>I49+F49+9.95</f>
        <v>76.260000000000005</v>
      </c>
      <c r="L49" s="35">
        <v>24.46</v>
      </c>
      <c r="M49" s="31"/>
      <c r="N49" s="21"/>
      <c r="O49" s="26"/>
      <c r="P49" s="5"/>
    </row>
    <row r="50" spans="1:16" ht="20.95" customHeight="1">
      <c r="A50" s="45"/>
      <c r="B50" s="46"/>
      <c r="C50" s="46"/>
      <c r="D50" s="46"/>
      <c r="E50" s="46"/>
      <c r="F50" s="47">
        <f>SUM(F3:F49)</f>
        <v>2491.9999999999991</v>
      </c>
      <c r="G50" s="46"/>
      <c r="H50" s="46"/>
      <c r="I50" s="46"/>
      <c r="J50" s="46"/>
      <c r="K50" s="47">
        <f>SUM(K3:K49)</f>
        <v>4201</v>
      </c>
      <c r="L50" s="47">
        <f>SUM(L3:L49)</f>
        <v>1826.5699999999997</v>
      </c>
      <c r="M50" s="14">
        <f>SUM(M3:M49)</f>
        <v>3</v>
      </c>
      <c r="N50" s="14">
        <f>SUM(N3:N49)</f>
        <v>23</v>
      </c>
    </row>
    <row r="51" spans="1:16" ht="24.05" customHeight="1">
      <c r="A51" s="39"/>
      <c r="B51" s="40"/>
      <c r="C51" s="40"/>
      <c r="D51" s="40"/>
      <c r="E51" s="41"/>
      <c r="F51" s="42"/>
      <c r="G51" s="43"/>
      <c r="H51" s="44" t="s">
        <v>21</v>
      </c>
      <c r="I51" s="42"/>
      <c r="J51" s="42"/>
      <c r="K51" s="42"/>
      <c r="L51" s="42"/>
      <c r="M51" s="50">
        <f>SUM(M50:N50)</f>
        <v>26</v>
      </c>
      <c r="N51" s="50"/>
    </row>
  </sheetData>
  <mergeCells count="2">
    <mergeCell ref="A1:N1"/>
    <mergeCell ref="M51:N51"/>
  </mergeCells>
  <printOptions horizontalCentered="1" gridLines="1"/>
  <pageMargins left="0" right="0" top="0.49803149600000002" bottom="0.49803149600000002" header="6.4960630000000005E-2" footer="6.4960630000000005E-2"/>
  <pageSetup paperSize="9" scale="80" orientation="landscape" blackAndWhite="1" r:id="rId1"/>
  <rowBreaks count="2" manualBreakCount="2">
    <brk id="16" max="13" man="1"/>
    <brk id="3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8" sqref="G18"/>
    </sheetView>
  </sheetViews>
  <sheetFormatPr defaultRowHeight="15.05"/>
  <cols>
    <col min="1" max="1" width="6" customWidth="1"/>
    <col min="2" max="2" width="9.33203125" customWidth="1"/>
    <col min="3" max="3" width="9.5546875" customWidth="1"/>
    <col min="4" max="4" width="7.33203125" customWidth="1"/>
    <col min="5" max="5" width="8.109375" customWidth="1"/>
    <col min="6" max="6" width="13.109375" customWidth="1"/>
    <col min="7" max="7" width="11.6640625" customWidth="1"/>
    <col min="8" max="8" width="16.88671875" customWidth="1"/>
    <col min="9" max="9" width="11.88671875" customWidth="1"/>
    <col min="11" max="11" width="8.88671875" customWidth="1"/>
    <col min="13" max="13" width="10.44140625" customWidth="1"/>
    <col min="14" max="14" width="11.88671875" customWidth="1"/>
  </cols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T.V Kovil Rera Statement</vt:lpstr>
      <vt:lpstr>Sheet1</vt:lpstr>
      <vt:lpstr>'T.V Kovil Rera Statement'!Print_Area</vt:lpstr>
      <vt:lpstr>'T.V Kovil Rera Statement'!Print_Titles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2024-03-13T05:56:37Z</dcterms:modified>
</cp:coreProperties>
</file>