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AJAGOPAL\TNRERA\PRIYA ICON\Query -1\"/>
    </mc:Choice>
  </mc:AlternateContent>
  <xr:revisionPtr revIDLastSave="0" documentId="13_ncr:1_{384A24C0-1A36-4EAB-A41A-52BCFA260A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OCK A" sheetId="1" r:id="rId1"/>
    <sheet name="BLOCK B" sheetId="2" r:id="rId2"/>
    <sheet name="BLOCK C" sheetId="5" r:id="rId3"/>
    <sheet name="BLOCK D" sheetId="3" r:id="rId4"/>
    <sheet name="Commercial" sheetId="4" r:id="rId5"/>
  </sheets>
  <definedNames>
    <definedName name="_xlnm.Print_Titles" localSheetId="1">'BLOCK B'!$1:$6</definedName>
  </definedNames>
  <calcPr calcId="181029"/>
</workbook>
</file>

<file path=xl/calcChain.xml><?xml version="1.0" encoding="utf-8"?>
<calcChain xmlns="http://schemas.openxmlformats.org/spreadsheetml/2006/main">
  <c r="L54" i="1" l="1"/>
  <c r="M54" i="1"/>
  <c r="J53" i="1" l="1"/>
  <c r="J52" i="1"/>
  <c r="J51" i="1"/>
  <c r="I51" i="1" s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N54" i="1"/>
  <c r="H54" i="1"/>
  <c r="F43" i="1"/>
  <c r="F44" i="1"/>
  <c r="F45" i="1"/>
  <c r="F49" i="1"/>
  <c r="F51" i="1"/>
  <c r="F52" i="1"/>
  <c r="F53" i="1"/>
  <c r="F31" i="1"/>
  <c r="F33" i="1"/>
  <c r="F34" i="1"/>
  <c r="F35" i="1"/>
  <c r="F36" i="1"/>
  <c r="F40" i="1"/>
  <c r="F42" i="1"/>
  <c r="F13" i="1"/>
  <c r="F15" i="1"/>
  <c r="F16" i="1"/>
  <c r="F17" i="1"/>
  <c r="F18" i="1"/>
  <c r="F22" i="1"/>
  <c r="I22" i="1" s="1"/>
  <c r="F24" i="1"/>
  <c r="F25" i="1"/>
  <c r="F26" i="1"/>
  <c r="F27" i="1"/>
  <c r="G50" i="1"/>
  <c r="F50" i="1" s="1"/>
  <c r="G48" i="1"/>
  <c r="F48" i="1" s="1"/>
  <c r="G47" i="1"/>
  <c r="F47" i="1" s="1"/>
  <c r="G46" i="1"/>
  <c r="F46" i="1" s="1"/>
  <c r="G41" i="1"/>
  <c r="F41" i="1" s="1"/>
  <c r="G39" i="1"/>
  <c r="F39" i="1" s="1"/>
  <c r="G38" i="1"/>
  <c r="F38" i="1" s="1"/>
  <c r="G37" i="1"/>
  <c r="F37" i="1" s="1"/>
  <c r="G32" i="1"/>
  <c r="F32" i="1" s="1"/>
  <c r="G30" i="1"/>
  <c r="F30" i="1" s="1"/>
  <c r="G29" i="1"/>
  <c r="F29" i="1" s="1"/>
  <c r="G28" i="1"/>
  <c r="F28" i="1" s="1"/>
  <c r="G23" i="1"/>
  <c r="F23" i="1" s="1"/>
  <c r="G21" i="1"/>
  <c r="F21" i="1" s="1"/>
  <c r="G20" i="1"/>
  <c r="F20" i="1" s="1"/>
  <c r="G19" i="1"/>
  <c r="F19" i="1" s="1"/>
  <c r="G14" i="1"/>
  <c r="F14" i="1" s="1"/>
  <c r="G12" i="1"/>
  <c r="F12" i="1" s="1"/>
  <c r="G11" i="1"/>
  <c r="F11" i="1" s="1"/>
  <c r="G10" i="1"/>
  <c r="F9" i="1"/>
  <c r="I16" i="1" l="1"/>
  <c r="I21" i="1"/>
  <c r="I28" i="1"/>
  <c r="I40" i="1"/>
  <c r="I46" i="1"/>
  <c r="I33" i="1"/>
  <c r="I11" i="1"/>
  <c r="I23" i="1"/>
  <c r="I29" i="1"/>
  <c r="I35" i="1"/>
  <c r="I41" i="1"/>
  <c r="I47" i="1"/>
  <c r="I45" i="1"/>
  <c r="I15" i="1"/>
  <c r="I27" i="1"/>
  <c r="I39" i="1"/>
  <c r="I34" i="1"/>
  <c r="I52" i="1"/>
  <c r="I53" i="1"/>
  <c r="I12" i="1"/>
  <c r="I18" i="1"/>
  <c r="I24" i="1"/>
  <c r="I30" i="1"/>
  <c r="I36" i="1"/>
  <c r="I42" i="1"/>
  <c r="I48" i="1"/>
  <c r="I13" i="1"/>
  <c r="I19" i="1"/>
  <c r="I25" i="1"/>
  <c r="I31" i="1"/>
  <c r="I37" i="1"/>
  <c r="I43" i="1"/>
  <c r="I49" i="1"/>
  <c r="I17" i="1"/>
  <c r="I14" i="1"/>
  <c r="I20" i="1"/>
  <c r="I26" i="1"/>
  <c r="I32" i="1"/>
  <c r="I38" i="1"/>
  <c r="I44" i="1"/>
  <c r="I50" i="1"/>
  <c r="J54" i="1"/>
  <c r="K54" i="1"/>
  <c r="G54" i="1"/>
  <c r="F10" i="1"/>
  <c r="F54" i="1" l="1"/>
  <c r="I54" i="1" s="1"/>
  <c r="I10" i="1"/>
  <c r="N37" i="5" l="1"/>
  <c r="K40" i="3"/>
  <c r="K40" i="5"/>
  <c r="J40" i="5"/>
  <c r="I40" i="5"/>
  <c r="G40" i="5"/>
  <c r="F40" i="5"/>
  <c r="E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K39" i="2"/>
  <c r="H9" i="4"/>
  <c r="J12" i="4"/>
  <c r="I12" i="4"/>
  <c r="G12" i="4"/>
  <c r="F12" i="4"/>
  <c r="E12" i="4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J40" i="3"/>
  <c r="I40" i="3"/>
  <c r="G40" i="3"/>
  <c r="F40" i="3"/>
  <c r="E40" i="3"/>
  <c r="H15" i="3"/>
  <c r="H14" i="3"/>
  <c r="H13" i="3"/>
  <c r="H12" i="3"/>
  <c r="H11" i="3"/>
  <c r="H10" i="3"/>
  <c r="H9" i="3"/>
  <c r="H8" i="3"/>
  <c r="H8" i="2"/>
  <c r="H9" i="2"/>
  <c r="H10" i="2"/>
  <c r="H11" i="2"/>
  <c r="H12" i="2"/>
  <c r="H13" i="2"/>
  <c r="H14" i="2"/>
  <c r="H7" i="2"/>
  <c r="J39" i="2"/>
  <c r="I39" i="2"/>
  <c r="G39" i="2"/>
  <c r="F39" i="2"/>
  <c r="E39" i="2"/>
  <c r="H40" i="5" l="1"/>
  <c r="H12" i="4"/>
  <c r="H39" i="2"/>
  <c r="H40" i="3"/>
</calcChain>
</file>

<file path=xl/sharedStrings.xml><?xml version="1.0" encoding="utf-8"?>
<sst xmlns="http://schemas.openxmlformats.org/spreadsheetml/2006/main" count="581" uniqueCount="107">
  <si>
    <t>BLOCK</t>
  </si>
  <si>
    <t>FLOOR</t>
  </si>
  <si>
    <t>FLAT NO</t>
  </si>
  <si>
    <t>TYPE</t>
  </si>
  <si>
    <t>RERA CARPET AREA</t>
  </si>
  <si>
    <t>EXCLUSIVE BALCONY</t>
  </si>
  <si>
    <t>TOTAL AREA</t>
  </si>
  <si>
    <t>UDS LAND</t>
  </si>
  <si>
    <t>CARPET AREA STATEMENT</t>
  </si>
  <si>
    <t>(Nos)</t>
  </si>
  <si>
    <t>Covered</t>
  </si>
  <si>
    <t>Open</t>
  </si>
  <si>
    <t>Date:</t>
  </si>
  <si>
    <t>A1</t>
  </si>
  <si>
    <t>B1</t>
  </si>
  <si>
    <t>C1</t>
  </si>
  <si>
    <t>D1</t>
  </si>
  <si>
    <t>FIRST</t>
  </si>
  <si>
    <t>SECOND</t>
  </si>
  <si>
    <t>THIRD</t>
  </si>
  <si>
    <t>FOURTH</t>
  </si>
  <si>
    <t>3BHK</t>
  </si>
  <si>
    <t>E1</t>
  </si>
  <si>
    <t>F1</t>
  </si>
  <si>
    <t>G1</t>
  </si>
  <si>
    <t>H1</t>
  </si>
  <si>
    <t>A2</t>
  </si>
  <si>
    <t>B2</t>
  </si>
  <si>
    <t>C2</t>
  </si>
  <si>
    <t>D2</t>
  </si>
  <si>
    <t>A3</t>
  </si>
  <si>
    <t>B3</t>
  </si>
  <si>
    <t>C3</t>
  </si>
  <si>
    <t>D3</t>
  </si>
  <si>
    <t>A4</t>
  </si>
  <si>
    <t>B4</t>
  </si>
  <si>
    <t>C4</t>
  </si>
  <si>
    <t>D4</t>
  </si>
  <si>
    <t>(sq.m.)</t>
  </si>
  <si>
    <t>B</t>
  </si>
  <si>
    <t>E2</t>
  </si>
  <si>
    <t>F2</t>
  </si>
  <si>
    <t>G2</t>
  </si>
  <si>
    <t>H2</t>
  </si>
  <si>
    <t>E3</t>
  </si>
  <si>
    <t>F3</t>
  </si>
  <si>
    <t>G3</t>
  </si>
  <si>
    <t>H3</t>
  </si>
  <si>
    <t>F4</t>
  </si>
  <si>
    <t>E4</t>
  </si>
  <si>
    <t>G4</t>
  </si>
  <si>
    <t>H4</t>
  </si>
  <si>
    <t>2BHK</t>
  </si>
  <si>
    <t>Nill</t>
  </si>
  <si>
    <t>Total</t>
  </si>
  <si>
    <t xml:space="preserve">PROPORTIONATE </t>
  </si>
  <si>
    <t>COMMON AREA</t>
  </si>
  <si>
    <t xml:space="preserve">             (Sqm)</t>
  </si>
  <si>
    <t>Exclusive Verandah/</t>
  </si>
  <si>
    <t>Utility/Service/</t>
  </si>
  <si>
    <t>Open Terarce</t>
  </si>
  <si>
    <t>(Sec 2(K))</t>
  </si>
  <si>
    <t>Second</t>
  </si>
  <si>
    <t>Third</t>
  </si>
  <si>
    <t>Fourth</t>
  </si>
  <si>
    <t>E</t>
  </si>
  <si>
    <t>BASEMENT</t>
  </si>
  <si>
    <t>GROUND</t>
  </si>
  <si>
    <t>_</t>
  </si>
  <si>
    <t xml:space="preserve">                CAR PARKING</t>
  </si>
  <si>
    <t>COMMERCIAL</t>
  </si>
  <si>
    <t xml:space="preserve">                  (Nos)</t>
  </si>
  <si>
    <t xml:space="preserve">         CAR PARKING</t>
  </si>
  <si>
    <t xml:space="preserve">        (Sec 2(K))</t>
  </si>
  <si>
    <t>Nil</t>
  </si>
  <si>
    <t xml:space="preserve">                                                                                                CARPET AREA STATEMENT</t>
  </si>
  <si>
    <t xml:space="preserve">     (Sqm)</t>
  </si>
  <si>
    <t xml:space="preserve">            (Sec 2(K))</t>
  </si>
  <si>
    <t xml:space="preserve">        CAR PARKING</t>
  </si>
  <si>
    <t>D</t>
  </si>
  <si>
    <t>C</t>
  </si>
  <si>
    <t xml:space="preserve">Visitors Car parking 4 Nos </t>
  </si>
  <si>
    <t>Visitors Car parking 4 Nos</t>
  </si>
  <si>
    <t xml:space="preserve">             (Sqft)</t>
  </si>
  <si>
    <t xml:space="preserve"> (Sqft)</t>
  </si>
  <si>
    <t xml:space="preserve"> (Sqm)</t>
  </si>
  <si>
    <t>I1</t>
  </si>
  <si>
    <t>4BHK</t>
  </si>
  <si>
    <t>FIFTH</t>
  </si>
  <si>
    <t>FLAT TYPE</t>
  </si>
  <si>
    <t>APPARTMENT NO</t>
  </si>
  <si>
    <t>(H)         UDS LAND</t>
  </si>
  <si>
    <t>g=(e+f)    Gross Area of the Appartment</t>
  </si>
  <si>
    <t xml:space="preserve">(f)       Proportionate Common Area  </t>
  </si>
  <si>
    <t xml:space="preserve">                                              RERA AREA STATEMENT</t>
  </si>
  <si>
    <t>Sl.No</t>
  </si>
  <si>
    <t>Block</t>
  </si>
  <si>
    <t>Floor</t>
  </si>
  <si>
    <t>(A)                 CARPET AREA(As per Sec 2(K) of the RERA Act) Sqm</t>
  </si>
  <si>
    <t>(B)                  EXCLUSIVE BALCONY</t>
  </si>
  <si>
    <t>©                  Exclusive Verandah/Utility/Service/Open Terarce</t>
  </si>
  <si>
    <t>(D                  Area of External Walls</t>
  </si>
  <si>
    <t>E=(a+b+c+d) Floor Area of the appartment</t>
  </si>
  <si>
    <t xml:space="preserve">Visitors Parking </t>
  </si>
  <si>
    <t>Site Address: Mugalivakkam Manapakkam Main Road, Mugalivakkam, Chennai - 600125, comprised in S.No:42/9 of Mugalivakkam village, Greater Chennai Corporation</t>
  </si>
  <si>
    <t xml:space="preserve">Total No of Parking =  78 Nos </t>
  </si>
  <si>
    <t>Date:16.06.2026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</si>
</sst>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name val="Arial"/>
      <family val="2"/>
    </font>
    <font>
      <b/>
      <sz val="11.5"/>
      <name val="Arial"/>
      <family val="2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2" borderId="50" applyNumberFormat="0" applyAlignment="0" applyProtection="0"/>
  </cellStyleXfs>
  <cellXfs count="16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1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1" fillId="0" borderId="20" xfId="0" applyFont="1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0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4" xfId="0" applyBorder="1"/>
    <xf numFmtId="0" fontId="0" fillId="0" borderId="7" xfId="0" applyBorder="1"/>
    <xf numFmtId="0" fontId="0" fillId="0" borderId="35" xfId="0" applyBorder="1"/>
    <xf numFmtId="0" fontId="2" fillId="0" borderId="6" xfId="0" applyFont="1" applyBorder="1" applyAlignment="1">
      <alignment horizontal="center" vertical="center"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2" fillId="0" borderId="20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33" xfId="0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18" xfId="0" applyFont="1" applyBorder="1"/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25" xfId="0" applyFont="1" applyBorder="1"/>
    <xf numFmtId="0" fontId="1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1" xfId="0" applyBorder="1"/>
    <xf numFmtId="0" fontId="5" fillId="0" borderId="3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" fontId="7" fillId="2" borderId="50" xfId="1" applyNumberFormat="1"/>
    <xf numFmtId="0" fontId="6" fillId="0" borderId="16" xfId="0" applyFont="1" applyBorder="1"/>
    <xf numFmtId="0" fontId="6" fillId="0" borderId="0" xfId="0" applyFont="1"/>
    <xf numFmtId="0" fontId="5" fillId="0" borderId="44" xfId="0" applyFont="1" applyBorder="1"/>
    <xf numFmtId="0" fontId="4" fillId="0" borderId="17" xfId="0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" xfId="0" applyFont="1" applyBorder="1"/>
    <xf numFmtId="0" fontId="4" fillId="0" borderId="25" xfId="0" applyFont="1" applyBorder="1"/>
    <xf numFmtId="2" fontId="0" fillId="0" borderId="0" xfId="0" applyNumberFormat="1"/>
    <xf numFmtId="2" fontId="8" fillId="0" borderId="6" xfId="0" applyNumberFormat="1" applyFont="1" applyBorder="1"/>
    <xf numFmtId="2" fontId="9" fillId="0" borderId="0" xfId="0" applyNumberFormat="1" applyFont="1"/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5" fillId="0" borderId="17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4" fillId="0" borderId="4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3" xfId="0" applyBorder="1" applyAlignment="1">
      <alignment horizontal="center"/>
    </xf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2"/>
  <sheetViews>
    <sheetView tabSelected="1" zoomScaleNormal="100" workbookViewId="0">
      <selection activeCell="A2" sqref="A2:O57"/>
    </sheetView>
  </sheetViews>
  <sheetFormatPr defaultRowHeight="14.4" x14ac:dyDescent="0.3"/>
  <cols>
    <col min="1" max="1" width="9.109375" customWidth="1"/>
    <col min="2" max="2" width="7.44140625" customWidth="1"/>
    <col min="3" max="3" width="9.33203125" customWidth="1"/>
    <col min="4" max="4" width="10.33203125" customWidth="1"/>
    <col min="5" max="5" width="17.88671875" customWidth="1"/>
    <col min="6" max="6" width="19.33203125" customWidth="1"/>
    <col min="7" max="7" width="20.44140625" customWidth="1"/>
    <col min="8" max="10" width="16.44140625" customWidth="1"/>
    <col min="11" max="11" width="17.5546875" customWidth="1"/>
    <col min="12" max="12" width="13.88671875" customWidth="1"/>
    <col min="13" max="13" width="11.5546875" customWidth="1"/>
    <col min="14" max="14" width="8.88671875" customWidth="1"/>
    <col min="15" max="15" width="8.5546875" customWidth="1"/>
    <col min="16" max="16" width="82.109375" customWidth="1"/>
    <col min="17" max="17" width="31.88671875" customWidth="1"/>
    <col min="18" max="18" width="6" customWidth="1"/>
    <col min="19" max="19" width="7" customWidth="1"/>
  </cols>
  <sheetData>
    <row r="1" spans="1:21" ht="17.100000000000001" customHeight="1" thickBot="1" x14ac:dyDescent="0.35">
      <c r="F1" s="126"/>
      <c r="G1" s="126"/>
      <c r="H1" s="70"/>
      <c r="I1" s="71"/>
      <c r="J1" s="71"/>
    </row>
    <row r="2" spans="1:21" ht="14.25" customHeight="1" x14ac:dyDescent="0.3">
      <c r="A2" s="127" t="s">
        <v>94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05" t="s">
        <v>106</v>
      </c>
      <c r="N2" s="105"/>
      <c r="O2" s="106"/>
      <c r="P2" s="63"/>
    </row>
    <row r="3" spans="1:21" ht="15" customHeight="1" x14ac:dyDescent="0.3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07"/>
      <c r="N3" s="107"/>
      <c r="O3" s="108"/>
      <c r="P3" s="63"/>
    </row>
    <row r="4" spans="1:21" ht="18" customHeight="1" x14ac:dyDescent="0.35">
      <c r="A4" s="117" t="s">
        <v>104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9"/>
      <c r="P4" s="63"/>
    </row>
    <row r="5" spans="1:21" ht="17.399999999999999" customHeight="1" x14ac:dyDescent="0.35">
      <c r="A5" s="123" t="s">
        <v>95</v>
      </c>
      <c r="B5" s="123" t="s">
        <v>96</v>
      </c>
      <c r="C5" s="123" t="s">
        <v>97</v>
      </c>
      <c r="D5" s="123" t="s">
        <v>89</v>
      </c>
      <c r="E5" s="92" t="s">
        <v>90</v>
      </c>
      <c r="F5" s="109" t="s">
        <v>98</v>
      </c>
      <c r="G5" s="112" t="s">
        <v>99</v>
      </c>
      <c r="H5" s="109" t="s">
        <v>100</v>
      </c>
      <c r="I5" s="109" t="s">
        <v>101</v>
      </c>
      <c r="J5" s="109" t="s">
        <v>102</v>
      </c>
      <c r="K5" s="112" t="s">
        <v>93</v>
      </c>
      <c r="L5" s="109" t="s">
        <v>92</v>
      </c>
      <c r="M5" s="112" t="s">
        <v>91</v>
      </c>
      <c r="N5" s="54" t="s">
        <v>72</v>
      </c>
      <c r="O5" s="60"/>
      <c r="P5" s="63"/>
    </row>
    <row r="6" spans="1:21" ht="17.399999999999999" customHeight="1" x14ac:dyDescent="0.35">
      <c r="A6" s="124"/>
      <c r="B6" s="124"/>
      <c r="C6" s="124"/>
      <c r="D6" s="124"/>
      <c r="E6" s="93"/>
      <c r="F6" s="110"/>
      <c r="G6" s="113"/>
      <c r="H6" s="110"/>
      <c r="I6" s="110"/>
      <c r="J6" s="110"/>
      <c r="K6" s="113"/>
      <c r="L6" s="110"/>
      <c r="M6" s="113"/>
      <c r="N6" s="115" t="s">
        <v>9</v>
      </c>
      <c r="O6" s="116"/>
    </row>
    <row r="7" spans="1:21" ht="42.75" customHeight="1" x14ac:dyDescent="0.35">
      <c r="A7" s="125"/>
      <c r="B7" s="125"/>
      <c r="C7" s="125"/>
      <c r="D7" s="125"/>
      <c r="E7" s="94"/>
      <c r="F7" s="111"/>
      <c r="G7" s="114"/>
      <c r="H7" s="111"/>
      <c r="I7" s="111"/>
      <c r="J7" s="111"/>
      <c r="K7" s="114"/>
      <c r="L7" s="111"/>
      <c r="M7" s="114"/>
      <c r="N7" s="55" t="s">
        <v>10</v>
      </c>
      <c r="O7" s="62" t="s">
        <v>11</v>
      </c>
    </row>
    <row r="8" spans="1:21" ht="17.399999999999999" customHeight="1" x14ac:dyDescent="0.35">
      <c r="B8" s="92"/>
      <c r="C8" s="92" t="s">
        <v>17</v>
      </c>
      <c r="D8" s="56"/>
      <c r="E8" s="56"/>
      <c r="F8" s="62" t="s">
        <v>85</v>
      </c>
      <c r="G8" s="61" t="s">
        <v>85</v>
      </c>
      <c r="H8" s="62" t="s">
        <v>85</v>
      </c>
      <c r="I8" s="62"/>
      <c r="J8" s="62" t="s">
        <v>85</v>
      </c>
      <c r="K8" s="62" t="s">
        <v>85</v>
      </c>
      <c r="L8" s="61" t="s">
        <v>85</v>
      </c>
      <c r="M8" s="61" t="s">
        <v>85</v>
      </c>
      <c r="N8" s="56"/>
      <c r="O8" s="56"/>
    </row>
    <row r="9" spans="1:21" ht="17.399999999999999" customHeight="1" x14ac:dyDescent="0.35">
      <c r="A9" s="65">
        <v>1</v>
      </c>
      <c r="B9" s="93"/>
      <c r="C9" s="93"/>
      <c r="D9" s="61" t="s">
        <v>87</v>
      </c>
      <c r="E9" s="61" t="s">
        <v>13</v>
      </c>
      <c r="F9" s="61">
        <f t="shared" ref="F9:F53" si="0">U9-(G9+H9)</f>
        <v>117.21000000000001</v>
      </c>
      <c r="G9" s="66">
        <v>5.49</v>
      </c>
      <c r="H9" s="66">
        <v>8.1999999999999993</v>
      </c>
      <c r="I9" s="66">
        <v>17.47</v>
      </c>
      <c r="J9" s="66">
        <f>192.87-44.5</f>
        <v>148.37</v>
      </c>
      <c r="K9" s="89">
        <v>44.5</v>
      </c>
      <c r="L9" s="91">
        <v>192.87</v>
      </c>
      <c r="M9" s="83">
        <v>60.96</v>
      </c>
      <c r="N9" s="61">
        <v>2</v>
      </c>
      <c r="O9" s="61" t="s">
        <v>53</v>
      </c>
      <c r="P9" s="88"/>
      <c r="R9">
        <v>479</v>
      </c>
      <c r="S9">
        <v>2076</v>
      </c>
      <c r="T9">
        <v>657</v>
      </c>
      <c r="U9" s="61">
        <v>130.9</v>
      </c>
    </row>
    <row r="10" spans="1:21" ht="17.399999999999999" customHeight="1" x14ac:dyDescent="0.35">
      <c r="A10" s="64">
        <v>2</v>
      </c>
      <c r="B10" s="93"/>
      <c r="C10" s="93"/>
      <c r="D10" s="61" t="s">
        <v>87</v>
      </c>
      <c r="E10" s="61" t="s">
        <v>14</v>
      </c>
      <c r="F10" s="61">
        <f t="shared" si="0"/>
        <v>115.07000000000001</v>
      </c>
      <c r="G10" s="66">
        <f>5.49+4.47</f>
        <v>9.9600000000000009</v>
      </c>
      <c r="H10" s="66">
        <v>6.49</v>
      </c>
      <c r="I10" s="66">
        <f t="shared" ref="I10:I53" si="1">(J10)-(F10+G10+H10)</f>
        <v>19.819999999999993</v>
      </c>
      <c r="J10" s="66">
        <f>196.77-45.43</f>
        <v>151.34</v>
      </c>
      <c r="K10" s="90">
        <v>45.43</v>
      </c>
      <c r="L10" s="91">
        <v>196.77</v>
      </c>
      <c r="M10" s="83">
        <v>62.19</v>
      </c>
      <c r="N10" s="61">
        <v>2</v>
      </c>
      <c r="O10" s="61" t="s">
        <v>53</v>
      </c>
      <c r="P10" s="88"/>
      <c r="Q10" s="4"/>
      <c r="R10">
        <v>489</v>
      </c>
      <c r="S10">
        <v>2118</v>
      </c>
      <c r="T10">
        <v>670</v>
      </c>
      <c r="U10" s="61">
        <v>131.52000000000001</v>
      </c>
    </row>
    <row r="11" spans="1:21" ht="17.399999999999999" customHeight="1" x14ac:dyDescent="0.35">
      <c r="A11" s="64">
        <v>3</v>
      </c>
      <c r="B11" s="93"/>
      <c r="C11" s="93"/>
      <c r="D11" s="61" t="s">
        <v>87</v>
      </c>
      <c r="E11" s="61" t="s">
        <v>15</v>
      </c>
      <c r="F11" s="61">
        <f t="shared" si="0"/>
        <v>113.38</v>
      </c>
      <c r="G11" s="66">
        <f>4.51+4.64</f>
        <v>9.1499999999999986</v>
      </c>
      <c r="H11" s="66">
        <v>6.66</v>
      </c>
      <c r="I11" s="66">
        <f t="shared" si="1"/>
        <v>21.689999999999998</v>
      </c>
      <c r="J11" s="66">
        <f>196.12-45.24</f>
        <v>150.88</v>
      </c>
      <c r="K11" s="90">
        <v>45.24</v>
      </c>
      <c r="L11" s="91">
        <v>196.12</v>
      </c>
      <c r="M11" s="83">
        <v>61.98</v>
      </c>
      <c r="N11" s="61">
        <v>2</v>
      </c>
      <c r="O11" s="61" t="s">
        <v>53</v>
      </c>
      <c r="P11" s="88"/>
      <c r="Q11" s="4"/>
      <c r="R11">
        <v>487</v>
      </c>
      <c r="S11">
        <v>2111</v>
      </c>
      <c r="T11">
        <v>668</v>
      </c>
      <c r="U11" s="61">
        <v>129.19</v>
      </c>
    </row>
    <row r="12" spans="1:21" ht="17.399999999999999" customHeight="1" x14ac:dyDescent="0.35">
      <c r="A12" s="64">
        <v>4</v>
      </c>
      <c r="B12" s="93"/>
      <c r="C12" s="93"/>
      <c r="D12" s="61" t="s">
        <v>87</v>
      </c>
      <c r="E12" s="61" t="s">
        <v>16</v>
      </c>
      <c r="F12" s="61">
        <f t="shared" si="0"/>
        <v>114.55999999999999</v>
      </c>
      <c r="G12" s="66">
        <f>2.32+5.1</f>
        <v>7.42</v>
      </c>
      <c r="H12" s="66">
        <v>5.98</v>
      </c>
      <c r="I12" s="66">
        <f t="shared" si="1"/>
        <v>19.670000000000002</v>
      </c>
      <c r="J12" s="66">
        <f>191.94-44.31</f>
        <v>147.63</v>
      </c>
      <c r="K12" s="90">
        <v>44.31</v>
      </c>
      <c r="L12" s="91">
        <v>191.94</v>
      </c>
      <c r="M12" s="83">
        <v>60.66</v>
      </c>
      <c r="N12" s="61">
        <v>2</v>
      </c>
      <c r="O12" s="61" t="s">
        <v>53</v>
      </c>
      <c r="P12" s="88"/>
      <c r="Q12" s="4"/>
      <c r="R12">
        <v>477</v>
      </c>
      <c r="S12">
        <v>2066</v>
      </c>
      <c r="T12">
        <v>654</v>
      </c>
      <c r="U12" s="61">
        <v>127.96</v>
      </c>
    </row>
    <row r="13" spans="1:21" ht="17.399999999999999" customHeight="1" x14ac:dyDescent="0.35">
      <c r="A13" s="64">
        <v>5</v>
      </c>
      <c r="B13" s="93"/>
      <c r="C13" s="93"/>
      <c r="D13" s="61" t="s">
        <v>21</v>
      </c>
      <c r="E13" s="61" t="s">
        <v>22</v>
      </c>
      <c r="F13" s="61">
        <f t="shared" si="0"/>
        <v>80.210000000000008</v>
      </c>
      <c r="G13" s="66">
        <v>4.24</v>
      </c>
      <c r="H13" s="66">
        <v>6.25</v>
      </c>
      <c r="I13" s="66">
        <f t="shared" si="1"/>
        <v>24.589999999999989</v>
      </c>
      <c r="J13" s="66">
        <f>149.85-34.56</f>
        <v>115.28999999999999</v>
      </c>
      <c r="K13" s="90">
        <v>34.56</v>
      </c>
      <c r="L13" s="91">
        <v>149.85</v>
      </c>
      <c r="M13" s="83">
        <v>47.36</v>
      </c>
      <c r="N13" s="61">
        <v>1</v>
      </c>
      <c r="O13" s="61" t="s">
        <v>53</v>
      </c>
      <c r="P13" s="88"/>
      <c r="Q13" s="4"/>
      <c r="R13">
        <v>372</v>
      </c>
      <c r="S13">
        <v>1613</v>
      </c>
      <c r="T13">
        <v>510</v>
      </c>
      <c r="U13" s="61">
        <v>90.7</v>
      </c>
    </row>
    <row r="14" spans="1:21" ht="17.399999999999999" customHeight="1" x14ac:dyDescent="0.35">
      <c r="A14" s="64">
        <v>6</v>
      </c>
      <c r="B14" s="93"/>
      <c r="C14" s="93"/>
      <c r="D14" s="61" t="s">
        <v>21</v>
      </c>
      <c r="E14" s="61" t="s">
        <v>23</v>
      </c>
      <c r="F14" s="61">
        <f t="shared" si="0"/>
        <v>96.74</v>
      </c>
      <c r="G14" s="66">
        <f>3.24+3.4</f>
        <v>6.6400000000000006</v>
      </c>
      <c r="H14" s="66">
        <v>6.75</v>
      </c>
      <c r="I14" s="66">
        <f t="shared" si="1"/>
        <v>17.060000000000002</v>
      </c>
      <c r="J14" s="66">
        <f>165.37-38.18</f>
        <v>127.19</v>
      </c>
      <c r="K14" s="90">
        <v>38.18</v>
      </c>
      <c r="L14" s="91">
        <v>165.37</v>
      </c>
      <c r="M14" s="83">
        <v>52.26</v>
      </c>
      <c r="N14" s="61">
        <v>1</v>
      </c>
      <c r="O14" s="61">
        <v>1</v>
      </c>
      <c r="P14" s="88"/>
      <c r="Q14" s="4"/>
      <c r="R14">
        <v>411</v>
      </c>
      <c r="S14">
        <v>1780</v>
      </c>
      <c r="T14">
        <v>563</v>
      </c>
      <c r="U14" s="61">
        <v>110.13</v>
      </c>
    </row>
    <row r="15" spans="1:21" ht="17.399999999999999" customHeight="1" x14ac:dyDescent="0.35">
      <c r="A15" s="64">
        <v>7</v>
      </c>
      <c r="B15" s="93"/>
      <c r="C15" s="93"/>
      <c r="D15" s="61" t="s">
        <v>21</v>
      </c>
      <c r="E15" s="61" t="s">
        <v>24</v>
      </c>
      <c r="F15" s="61">
        <f t="shared" si="0"/>
        <v>83.66</v>
      </c>
      <c r="G15" s="66">
        <v>3.6</v>
      </c>
      <c r="H15" s="66">
        <v>6.98</v>
      </c>
      <c r="I15" s="66">
        <f t="shared" si="1"/>
        <v>16.500000000000014</v>
      </c>
      <c r="J15" s="66">
        <f>144-33.26</f>
        <v>110.74000000000001</v>
      </c>
      <c r="K15" s="90">
        <v>33.26</v>
      </c>
      <c r="L15" s="91">
        <v>144</v>
      </c>
      <c r="M15" s="83">
        <v>45.51</v>
      </c>
      <c r="N15" s="61">
        <v>1</v>
      </c>
      <c r="O15" s="61" t="s">
        <v>53</v>
      </c>
      <c r="P15" s="88"/>
      <c r="Q15" s="4"/>
      <c r="R15">
        <v>358</v>
      </c>
      <c r="S15">
        <v>1550</v>
      </c>
      <c r="T15">
        <v>490</v>
      </c>
      <c r="U15" s="61">
        <v>94.24</v>
      </c>
    </row>
    <row r="16" spans="1:21" ht="17.399999999999999" customHeight="1" x14ac:dyDescent="0.35">
      <c r="A16" s="64">
        <v>8</v>
      </c>
      <c r="B16" s="93"/>
      <c r="C16" s="93"/>
      <c r="D16" s="61" t="s">
        <v>21</v>
      </c>
      <c r="E16" s="61" t="s">
        <v>25</v>
      </c>
      <c r="F16" s="61">
        <f t="shared" si="0"/>
        <v>89.740000000000009</v>
      </c>
      <c r="G16" s="66">
        <v>3.52</v>
      </c>
      <c r="H16" s="66">
        <v>5.97</v>
      </c>
      <c r="I16" s="66">
        <f t="shared" si="1"/>
        <v>16.059999999999988</v>
      </c>
      <c r="J16" s="66">
        <f>149.85-34.56</f>
        <v>115.28999999999999</v>
      </c>
      <c r="K16" s="90">
        <v>34.56</v>
      </c>
      <c r="L16" s="91">
        <v>149.85</v>
      </c>
      <c r="M16" s="83">
        <v>47.36</v>
      </c>
      <c r="N16" s="61">
        <v>1</v>
      </c>
      <c r="O16" s="61" t="s">
        <v>53</v>
      </c>
      <c r="P16" s="88"/>
      <c r="Q16" s="4"/>
      <c r="R16">
        <v>372</v>
      </c>
      <c r="S16">
        <v>1613</v>
      </c>
      <c r="T16">
        <v>510</v>
      </c>
      <c r="U16" s="61">
        <v>99.23</v>
      </c>
    </row>
    <row r="17" spans="1:21" ht="17.399999999999999" customHeight="1" x14ac:dyDescent="0.35">
      <c r="A17" s="64">
        <v>9</v>
      </c>
      <c r="B17" s="93"/>
      <c r="C17" s="94"/>
      <c r="D17" s="61" t="s">
        <v>21</v>
      </c>
      <c r="E17" s="61" t="s">
        <v>86</v>
      </c>
      <c r="F17" s="61">
        <f t="shared" si="0"/>
        <v>86.67</v>
      </c>
      <c r="G17" s="66">
        <v>3.32</v>
      </c>
      <c r="H17" s="66">
        <v>6.6</v>
      </c>
      <c r="I17" s="66">
        <f t="shared" si="1"/>
        <v>18.61</v>
      </c>
      <c r="J17" s="66">
        <f>149.76-34.56</f>
        <v>115.19999999999999</v>
      </c>
      <c r="K17" s="90">
        <v>34.56</v>
      </c>
      <c r="L17" s="91">
        <v>149.76</v>
      </c>
      <c r="M17" s="83">
        <v>47.33</v>
      </c>
      <c r="N17" s="61">
        <v>1</v>
      </c>
      <c r="O17" s="61" t="s">
        <v>53</v>
      </c>
      <c r="P17" s="88"/>
      <c r="Q17" s="4"/>
      <c r="R17">
        <v>372</v>
      </c>
      <c r="S17">
        <v>1612</v>
      </c>
      <c r="T17">
        <v>510</v>
      </c>
      <c r="U17" s="61">
        <v>96.59</v>
      </c>
    </row>
    <row r="18" spans="1:21" ht="17.399999999999999" customHeight="1" x14ac:dyDescent="0.35">
      <c r="A18" s="64">
        <v>10</v>
      </c>
      <c r="B18" s="93"/>
      <c r="C18" s="92" t="s">
        <v>18</v>
      </c>
      <c r="D18" s="61" t="s">
        <v>87</v>
      </c>
      <c r="E18" s="61" t="s">
        <v>13</v>
      </c>
      <c r="F18" s="61">
        <f t="shared" si="0"/>
        <v>117.21000000000001</v>
      </c>
      <c r="G18" s="66">
        <v>5.49</v>
      </c>
      <c r="H18" s="66">
        <v>8.1999999999999993</v>
      </c>
      <c r="I18" s="66">
        <f t="shared" si="1"/>
        <v>17.47</v>
      </c>
      <c r="J18" s="66">
        <f>192.87-44.5</f>
        <v>148.37</v>
      </c>
      <c r="K18" s="89">
        <v>44.5</v>
      </c>
      <c r="L18" s="91">
        <v>192.87</v>
      </c>
      <c r="M18" s="83">
        <v>60.96</v>
      </c>
      <c r="N18" s="61">
        <v>2</v>
      </c>
      <c r="O18" s="61" t="s">
        <v>53</v>
      </c>
      <c r="P18" s="82"/>
      <c r="R18">
        <v>479</v>
      </c>
      <c r="S18">
        <v>2076</v>
      </c>
      <c r="T18">
        <v>657</v>
      </c>
      <c r="U18" s="61">
        <v>130.9</v>
      </c>
    </row>
    <row r="19" spans="1:21" ht="17.399999999999999" customHeight="1" x14ac:dyDescent="0.35">
      <c r="A19" s="64">
        <v>11</v>
      </c>
      <c r="B19" s="93"/>
      <c r="C19" s="93"/>
      <c r="D19" s="61" t="s">
        <v>87</v>
      </c>
      <c r="E19" s="61" t="s">
        <v>14</v>
      </c>
      <c r="F19" s="61">
        <f t="shared" si="0"/>
        <v>115.07000000000001</v>
      </c>
      <c r="G19" s="66">
        <f>5.49+4.47</f>
        <v>9.9600000000000009</v>
      </c>
      <c r="H19" s="66">
        <v>6.49</v>
      </c>
      <c r="I19" s="66">
        <f t="shared" si="1"/>
        <v>19.819999999999993</v>
      </c>
      <c r="J19" s="66">
        <f>196.77-45.43</f>
        <v>151.34</v>
      </c>
      <c r="K19" s="90">
        <v>45.43</v>
      </c>
      <c r="L19" s="91">
        <v>196.77</v>
      </c>
      <c r="M19" s="83">
        <v>62.19</v>
      </c>
      <c r="N19" s="61">
        <v>2</v>
      </c>
      <c r="O19" s="61" t="s">
        <v>53</v>
      </c>
      <c r="P19" s="82"/>
      <c r="Q19" s="4"/>
      <c r="R19">
        <v>489</v>
      </c>
      <c r="S19">
        <v>2118</v>
      </c>
      <c r="T19">
        <v>670</v>
      </c>
      <c r="U19" s="61">
        <v>131.52000000000001</v>
      </c>
    </row>
    <row r="20" spans="1:21" ht="17.399999999999999" customHeight="1" x14ac:dyDescent="0.35">
      <c r="A20" s="64">
        <v>12</v>
      </c>
      <c r="B20" s="93"/>
      <c r="C20" s="93"/>
      <c r="D20" s="61" t="s">
        <v>87</v>
      </c>
      <c r="E20" s="61" t="s">
        <v>15</v>
      </c>
      <c r="F20" s="61">
        <f t="shared" si="0"/>
        <v>113.38</v>
      </c>
      <c r="G20" s="66">
        <f>4.51+4.64</f>
        <v>9.1499999999999986</v>
      </c>
      <c r="H20" s="66">
        <v>6.66</v>
      </c>
      <c r="I20" s="66">
        <f t="shared" si="1"/>
        <v>21.689999999999998</v>
      </c>
      <c r="J20" s="66">
        <f>196.12-45.24</f>
        <v>150.88</v>
      </c>
      <c r="K20" s="90">
        <v>45.24</v>
      </c>
      <c r="L20" s="91">
        <v>196.12</v>
      </c>
      <c r="M20" s="83">
        <v>61.98</v>
      </c>
      <c r="N20" s="61">
        <v>2</v>
      </c>
      <c r="O20" s="61" t="s">
        <v>53</v>
      </c>
      <c r="P20" s="82"/>
      <c r="Q20" s="4"/>
      <c r="R20">
        <v>487</v>
      </c>
      <c r="S20">
        <v>2111</v>
      </c>
      <c r="T20">
        <v>668</v>
      </c>
      <c r="U20" s="61">
        <v>129.19</v>
      </c>
    </row>
    <row r="21" spans="1:21" ht="17.399999999999999" customHeight="1" x14ac:dyDescent="0.35">
      <c r="A21" s="64">
        <v>13</v>
      </c>
      <c r="B21" s="93"/>
      <c r="C21" s="93"/>
      <c r="D21" s="61" t="s">
        <v>87</v>
      </c>
      <c r="E21" s="61" t="s">
        <v>16</v>
      </c>
      <c r="F21" s="61">
        <f t="shared" si="0"/>
        <v>114.55999999999999</v>
      </c>
      <c r="G21" s="66">
        <f>2.32+5.1</f>
        <v>7.42</v>
      </c>
      <c r="H21" s="66">
        <v>5.98</v>
      </c>
      <c r="I21" s="66">
        <f t="shared" si="1"/>
        <v>19.670000000000002</v>
      </c>
      <c r="J21" s="66">
        <f>191.94-44.31</f>
        <v>147.63</v>
      </c>
      <c r="K21" s="90">
        <v>44.31</v>
      </c>
      <c r="L21" s="91">
        <v>191.94</v>
      </c>
      <c r="M21" s="83">
        <v>60.66</v>
      </c>
      <c r="N21" s="61">
        <v>2</v>
      </c>
      <c r="O21" s="61" t="s">
        <v>53</v>
      </c>
      <c r="P21" s="82"/>
      <c r="Q21" s="4"/>
      <c r="R21">
        <v>477</v>
      </c>
      <c r="S21">
        <v>2066</v>
      </c>
      <c r="T21">
        <v>654</v>
      </c>
      <c r="U21" s="61">
        <v>127.96</v>
      </c>
    </row>
    <row r="22" spans="1:21" ht="17.399999999999999" customHeight="1" x14ac:dyDescent="0.35">
      <c r="A22" s="64">
        <v>14</v>
      </c>
      <c r="B22" s="93"/>
      <c r="C22" s="93"/>
      <c r="D22" s="61" t="s">
        <v>21</v>
      </c>
      <c r="E22" s="61" t="s">
        <v>22</v>
      </c>
      <c r="F22" s="61">
        <f t="shared" si="0"/>
        <v>80.210000000000008</v>
      </c>
      <c r="G22" s="66">
        <v>4.24</v>
      </c>
      <c r="H22" s="66">
        <v>6.25</v>
      </c>
      <c r="I22" s="66">
        <f t="shared" si="1"/>
        <v>24.589999999999989</v>
      </c>
      <c r="J22" s="66">
        <f>149.85-34.56</f>
        <v>115.28999999999999</v>
      </c>
      <c r="K22" s="90">
        <v>34.56</v>
      </c>
      <c r="L22" s="91">
        <v>149.85</v>
      </c>
      <c r="M22" s="83">
        <v>47.36</v>
      </c>
      <c r="N22" s="61">
        <v>1</v>
      </c>
      <c r="O22" s="61" t="s">
        <v>53</v>
      </c>
      <c r="P22" s="82"/>
      <c r="Q22" s="4"/>
      <c r="R22">
        <v>372</v>
      </c>
      <c r="S22">
        <v>1613</v>
      </c>
      <c r="T22">
        <v>510</v>
      </c>
      <c r="U22" s="61">
        <v>90.7</v>
      </c>
    </row>
    <row r="23" spans="1:21" ht="17.399999999999999" customHeight="1" x14ac:dyDescent="0.35">
      <c r="A23" s="64">
        <v>15</v>
      </c>
      <c r="B23" s="93"/>
      <c r="C23" s="93"/>
      <c r="D23" s="61" t="s">
        <v>21</v>
      </c>
      <c r="E23" s="61" t="s">
        <v>23</v>
      </c>
      <c r="F23" s="61">
        <f t="shared" si="0"/>
        <v>96.74</v>
      </c>
      <c r="G23" s="66">
        <f>3.24+3.4</f>
        <v>6.6400000000000006</v>
      </c>
      <c r="H23" s="66">
        <v>6.75</v>
      </c>
      <c r="I23" s="66">
        <f t="shared" si="1"/>
        <v>17.060000000000002</v>
      </c>
      <c r="J23" s="66">
        <f>165.37-38.18</f>
        <v>127.19</v>
      </c>
      <c r="K23" s="90">
        <v>38.18</v>
      </c>
      <c r="L23" s="91">
        <v>165.37</v>
      </c>
      <c r="M23" s="83">
        <v>52.26</v>
      </c>
      <c r="N23" s="61">
        <v>1</v>
      </c>
      <c r="O23" s="61">
        <v>1</v>
      </c>
      <c r="P23" s="82"/>
      <c r="Q23" s="4"/>
      <c r="R23">
        <v>411</v>
      </c>
      <c r="S23">
        <v>1780</v>
      </c>
      <c r="T23">
        <v>563</v>
      </c>
      <c r="U23" s="61">
        <v>110.13</v>
      </c>
    </row>
    <row r="24" spans="1:21" ht="17.399999999999999" customHeight="1" x14ac:dyDescent="0.35">
      <c r="A24" s="64">
        <v>16</v>
      </c>
      <c r="B24" s="93"/>
      <c r="C24" s="93"/>
      <c r="D24" s="61" t="s">
        <v>21</v>
      </c>
      <c r="E24" s="61" t="s">
        <v>24</v>
      </c>
      <c r="F24" s="61">
        <f t="shared" si="0"/>
        <v>83.66</v>
      </c>
      <c r="G24" s="66">
        <v>3.6</v>
      </c>
      <c r="H24" s="66">
        <v>6.98</v>
      </c>
      <c r="I24" s="66">
        <f t="shared" si="1"/>
        <v>16.500000000000014</v>
      </c>
      <c r="J24" s="66">
        <f>144-33.26</f>
        <v>110.74000000000001</v>
      </c>
      <c r="K24" s="90">
        <v>33.26</v>
      </c>
      <c r="L24" s="91">
        <v>144</v>
      </c>
      <c r="M24" s="83">
        <v>45.51</v>
      </c>
      <c r="N24" s="61">
        <v>1</v>
      </c>
      <c r="O24" s="61" t="s">
        <v>53</v>
      </c>
      <c r="P24" s="82"/>
      <c r="Q24" s="4"/>
      <c r="R24">
        <v>358</v>
      </c>
      <c r="S24">
        <v>1550</v>
      </c>
      <c r="T24">
        <v>490</v>
      </c>
      <c r="U24" s="61">
        <v>94.24</v>
      </c>
    </row>
    <row r="25" spans="1:21" ht="17.399999999999999" customHeight="1" x14ac:dyDescent="0.35">
      <c r="A25" s="64">
        <v>17</v>
      </c>
      <c r="B25" s="93"/>
      <c r="C25" s="93"/>
      <c r="D25" s="61" t="s">
        <v>21</v>
      </c>
      <c r="E25" s="61" t="s">
        <v>25</v>
      </c>
      <c r="F25" s="61">
        <f t="shared" si="0"/>
        <v>89.740000000000009</v>
      </c>
      <c r="G25" s="66">
        <v>3.52</v>
      </c>
      <c r="H25" s="66">
        <v>5.97</v>
      </c>
      <c r="I25" s="66">
        <f t="shared" si="1"/>
        <v>16.059999999999988</v>
      </c>
      <c r="J25" s="66">
        <f>149.85-34.56</f>
        <v>115.28999999999999</v>
      </c>
      <c r="K25" s="90">
        <v>34.56</v>
      </c>
      <c r="L25" s="91">
        <v>149.85</v>
      </c>
      <c r="M25" s="83">
        <v>47.36</v>
      </c>
      <c r="N25" s="61">
        <v>1</v>
      </c>
      <c r="O25" s="61" t="s">
        <v>53</v>
      </c>
      <c r="P25" s="82"/>
      <c r="Q25" s="4"/>
      <c r="R25">
        <v>372</v>
      </c>
      <c r="S25">
        <v>1613</v>
      </c>
      <c r="T25">
        <v>510</v>
      </c>
      <c r="U25" s="61">
        <v>99.23</v>
      </c>
    </row>
    <row r="26" spans="1:21" ht="17.399999999999999" customHeight="1" x14ac:dyDescent="0.35">
      <c r="A26" s="64">
        <v>18</v>
      </c>
      <c r="B26" s="93"/>
      <c r="C26" s="93"/>
      <c r="D26" s="61" t="s">
        <v>21</v>
      </c>
      <c r="E26" s="61" t="s">
        <v>86</v>
      </c>
      <c r="F26" s="61">
        <f t="shared" si="0"/>
        <v>86.67</v>
      </c>
      <c r="G26" s="66">
        <v>3.32</v>
      </c>
      <c r="H26" s="66">
        <v>6.6</v>
      </c>
      <c r="I26" s="66">
        <f t="shared" si="1"/>
        <v>18.61</v>
      </c>
      <c r="J26" s="66">
        <f>149.76-34.56</f>
        <v>115.19999999999999</v>
      </c>
      <c r="K26" s="90">
        <v>34.56</v>
      </c>
      <c r="L26" s="91">
        <v>149.76</v>
      </c>
      <c r="M26" s="83">
        <v>47.33</v>
      </c>
      <c r="N26" s="61">
        <v>1</v>
      </c>
      <c r="O26" s="61" t="s">
        <v>53</v>
      </c>
      <c r="P26" s="82"/>
      <c r="Q26" s="4"/>
      <c r="R26">
        <v>372</v>
      </c>
      <c r="S26">
        <v>1612</v>
      </c>
      <c r="T26">
        <v>510</v>
      </c>
      <c r="U26" s="61">
        <v>96.59</v>
      </c>
    </row>
    <row r="27" spans="1:21" ht="17.399999999999999" customHeight="1" x14ac:dyDescent="0.35">
      <c r="A27" s="65">
        <v>19</v>
      </c>
      <c r="B27" s="93"/>
      <c r="C27" s="92" t="s">
        <v>19</v>
      </c>
      <c r="D27" s="61" t="s">
        <v>87</v>
      </c>
      <c r="E27" s="61" t="s">
        <v>13</v>
      </c>
      <c r="F27" s="61">
        <f t="shared" si="0"/>
        <v>117.21000000000001</v>
      </c>
      <c r="G27" s="66">
        <v>5.49</v>
      </c>
      <c r="H27" s="66">
        <v>8.1999999999999993</v>
      </c>
      <c r="I27" s="66">
        <f t="shared" si="1"/>
        <v>17.47</v>
      </c>
      <c r="J27" s="66">
        <f>192.87-44.5</f>
        <v>148.37</v>
      </c>
      <c r="K27" s="89">
        <v>44.5</v>
      </c>
      <c r="L27" s="91">
        <v>192.87</v>
      </c>
      <c r="M27" s="83">
        <v>60.96</v>
      </c>
      <c r="N27" s="61">
        <v>2</v>
      </c>
      <c r="O27" s="61" t="s">
        <v>53</v>
      </c>
      <c r="P27" s="82"/>
      <c r="R27">
        <v>479</v>
      </c>
      <c r="S27">
        <v>2076</v>
      </c>
      <c r="T27">
        <v>657</v>
      </c>
      <c r="U27" s="61">
        <v>130.9</v>
      </c>
    </row>
    <row r="28" spans="1:21" ht="17.399999999999999" customHeight="1" x14ac:dyDescent="0.35">
      <c r="A28" s="64">
        <v>20</v>
      </c>
      <c r="B28" s="93"/>
      <c r="C28" s="93"/>
      <c r="D28" s="61" t="s">
        <v>87</v>
      </c>
      <c r="E28" s="61" t="s">
        <v>14</v>
      </c>
      <c r="F28" s="61">
        <f t="shared" si="0"/>
        <v>115.07000000000001</v>
      </c>
      <c r="G28" s="66">
        <f>5.49+4.47</f>
        <v>9.9600000000000009</v>
      </c>
      <c r="H28" s="66">
        <v>6.49</v>
      </c>
      <c r="I28" s="66">
        <f t="shared" si="1"/>
        <v>19.819999999999993</v>
      </c>
      <c r="J28" s="66">
        <f>196.77-45.43</f>
        <v>151.34</v>
      </c>
      <c r="K28" s="90">
        <v>45.43</v>
      </c>
      <c r="L28" s="91">
        <v>196.77</v>
      </c>
      <c r="M28" s="83">
        <v>62.19</v>
      </c>
      <c r="N28" s="61">
        <v>2</v>
      </c>
      <c r="O28" s="61" t="s">
        <v>53</v>
      </c>
      <c r="P28" s="82"/>
      <c r="Q28" s="4"/>
      <c r="R28">
        <v>489</v>
      </c>
      <c r="S28">
        <v>2118</v>
      </c>
      <c r="T28">
        <v>670</v>
      </c>
      <c r="U28" s="61">
        <v>131.52000000000001</v>
      </c>
    </row>
    <row r="29" spans="1:21" ht="17.399999999999999" customHeight="1" x14ac:dyDescent="0.35">
      <c r="A29" s="64">
        <v>21</v>
      </c>
      <c r="B29" s="93"/>
      <c r="C29" s="93"/>
      <c r="D29" s="61" t="s">
        <v>87</v>
      </c>
      <c r="E29" s="61" t="s">
        <v>15</v>
      </c>
      <c r="F29" s="61">
        <f t="shared" si="0"/>
        <v>113.38</v>
      </c>
      <c r="G29" s="66">
        <f>4.51+4.64</f>
        <v>9.1499999999999986</v>
      </c>
      <c r="H29" s="66">
        <v>6.66</v>
      </c>
      <c r="I29" s="66">
        <f t="shared" si="1"/>
        <v>21.689999999999998</v>
      </c>
      <c r="J29" s="66">
        <f>196.12-45.24</f>
        <v>150.88</v>
      </c>
      <c r="K29" s="90">
        <v>45.24</v>
      </c>
      <c r="L29" s="91">
        <v>196.12</v>
      </c>
      <c r="M29" s="83">
        <v>61.98</v>
      </c>
      <c r="N29" s="61">
        <v>2</v>
      </c>
      <c r="O29" s="61" t="s">
        <v>53</v>
      </c>
      <c r="P29" s="82"/>
      <c r="Q29" s="4"/>
      <c r="R29">
        <v>487</v>
      </c>
      <c r="S29">
        <v>2111</v>
      </c>
      <c r="T29">
        <v>668</v>
      </c>
      <c r="U29" s="61">
        <v>129.19</v>
      </c>
    </row>
    <row r="30" spans="1:21" ht="17.399999999999999" customHeight="1" x14ac:dyDescent="0.35">
      <c r="A30" s="64">
        <v>22</v>
      </c>
      <c r="B30" s="93"/>
      <c r="C30" s="93"/>
      <c r="D30" s="61" t="s">
        <v>87</v>
      </c>
      <c r="E30" s="61" t="s">
        <v>16</v>
      </c>
      <c r="F30" s="61">
        <f t="shared" si="0"/>
        <v>114.55999999999999</v>
      </c>
      <c r="G30" s="66">
        <f>2.32+5.1</f>
        <v>7.42</v>
      </c>
      <c r="H30" s="66">
        <v>5.98</v>
      </c>
      <c r="I30" s="66">
        <f t="shared" si="1"/>
        <v>19.670000000000002</v>
      </c>
      <c r="J30" s="66">
        <f>191.94-44.31</f>
        <v>147.63</v>
      </c>
      <c r="K30" s="90">
        <v>44.31</v>
      </c>
      <c r="L30" s="91">
        <v>191.94</v>
      </c>
      <c r="M30" s="83">
        <v>60.66</v>
      </c>
      <c r="N30" s="61">
        <v>2</v>
      </c>
      <c r="O30" s="61" t="s">
        <v>53</v>
      </c>
      <c r="P30" s="4"/>
      <c r="Q30" s="4"/>
      <c r="R30">
        <v>477</v>
      </c>
      <c r="S30">
        <v>2066</v>
      </c>
      <c r="T30">
        <v>654</v>
      </c>
      <c r="U30" s="61">
        <v>127.96</v>
      </c>
    </row>
    <row r="31" spans="1:21" ht="17.399999999999999" customHeight="1" x14ac:dyDescent="0.35">
      <c r="A31" s="64">
        <v>23</v>
      </c>
      <c r="B31" s="93"/>
      <c r="C31" s="93"/>
      <c r="D31" s="61" t="s">
        <v>21</v>
      </c>
      <c r="E31" s="61" t="s">
        <v>22</v>
      </c>
      <c r="F31" s="61">
        <f t="shared" si="0"/>
        <v>80.210000000000008</v>
      </c>
      <c r="G31" s="66">
        <v>4.24</v>
      </c>
      <c r="H31" s="66">
        <v>6.25</v>
      </c>
      <c r="I31" s="66">
        <f t="shared" si="1"/>
        <v>24.589999999999989</v>
      </c>
      <c r="J31" s="66">
        <f>149.85-34.56</f>
        <v>115.28999999999999</v>
      </c>
      <c r="K31" s="90">
        <v>34.56</v>
      </c>
      <c r="L31" s="91">
        <v>149.85</v>
      </c>
      <c r="M31" s="83">
        <v>47.36</v>
      </c>
      <c r="N31" s="61">
        <v>2</v>
      </c>
      <c r="O31" s="61" t="s">
        <v>53</v>
      </c>
      <c r="P31" s="4"/>
      <c r="Q31" s="4"/>
      <c r="R31">
        <v>372</v>
      </c>
      <c r="S31">
        <v>1613</v>
      </c>
      <c r="T31">
        <v>510</v>
      </c>
      <c r="U31" s="61">
        <v>90.7</v>
      </c>
    </row>
    <row r="32" spans="1:21" ht="17.399999999999999" customHeight="1" x14ac:dyDescent="0.35">
      <c r="A32" s="64">
        <v>24</v>
      </c>
      <c r="B32" s="93"/>
      <c r="C32" s="93"/>
      <c r="D32" s="61" t="s">
        <v>21</v>
      </c>
      <c r="E32" s="61" t="s">
        <v>23</v>
      </c>
      <c r="F32" s="61">
        <f t="shared" si="0"/>
        <v>96.74</v>
      </c>
      <c r="G32" s="66">
        <f>3.24+3.4</f>
        <v>6.6400000000000006</v>
      </c>
      <c r="H32" s="66">
        <v>6.75</v>
      </c>
      <c r="I32" s="66">
        <f t="shared" si="1"/>
        <v>17.060000000000002</v>
      </c>
      <c r="J32" s="66">
        <f>165.37-38.18</f>
        <v>127.19</v>
      </c>
      <c r="K32" s="90">
        <v>38.18</v>
      </c>
      <c r="L32" s="91">
        <v>165.37</v>
      </c>
      <c r="M32" s="83">
        <v>52.26</v>
      </c>
      <c r="N32" s="61">
        <v>1</v>
      </c>
      <c r="O32" s="61">
        <v>1</v>
      </c>
      <c r="P32" s="4"/>
      <c r="Q32" s="4"/>
      <c r="R32">
        <v>411</v>
      </c>
      <c r="S32">
        <v>1780</v>
      </c>
      <c r="T32">
        <v>563</v>
      </c>
      <c r="U32" s="61">
        <v>110.13</v>
      </c>
    </row>
    <row r="33" spans="1:21" ht="17.399999999999999" customHeight="1" x14ac:dyDescent="0.35">
      <c r="A33" s="64">
        <v>25</v>
      </c>
      <c r="B33" s="93"/>
      <c r="C33" s="93"/>
      <c r="D33" s="61" t="s">
        <v>21</v>
      </c>
      <c r="E33" s="61" t="s">
        <v>24</v>
      </c>
      <c r="F33" s="61">
        <f t="shared" si="0"/>
        <v>83.66</v>
      </c>
      <c r="G33" s="66">
        <v>3.6</v>
      </c>
      <c r="H33" s="66">
        <v>6.98</v>
      </c>
      <c r="I33" s="66">
        <f>(J33)-(F33+G33+H33)</f>
        <v>16.500000000000014</v>
      </c>
      <c r="J33" s="66">
        <f>144-33.26</f>
        <v>110.74000000000001</v>
      </c>
      <c r="K33" s="90">
        <v>33.26</v>
      </c>
      <c r="L33" s="91">
        <v>144</v>
      </c>
      <c r="M33" s="83">
        <v>45.51</v>
      </c>
      <c r="N33" s="61">
        <v>1</v>
      </c>
      <c r="O33" s="61" t="s">
        <v>53</v>
      </c>
      <c r="P33" s="4"/>
      <c r="Q33" s="4"/>
      <c r="R33">
        <v>358</v>
      </c>
      <c r="S33">
        <v>1550</v>
      </c>
      <c r="T33">
        <v>490</v>
      </c>
      <c r="U33" s="61">
        <v>94.24</v>
      </c>
    </row>
    <row r="34" spans="1:21" ht="17.399999999999999" customHeight="1" x14ac:dyDescent="0.35">
      <c r="A34" s="64">
        <v>26</v>
      </c>
      <c r="B34" s="93"/>
      <c r="C34" s="93"/>
      <c r="D34" s="61" t="s">
        <v>21</v>
      </c>
      <c r="E34" s="61" t="s">
        <v>25</v>
      </c>
      <c r="F34" s="61">
        <f t="shared" si="0"/>
        <v>89.740000000000009</v>
      </c>
      <c r="G34" s="66">
        <v>3.52</v>
      </c>
      <c r="H34" s="66">
        <v>5.97</v>
      </c>
      <c r="I34" s="66">
        <f t="shared" si="1"/>
        <v>16.059999999999988</v>
      </c>
      <c r="J34" s="66">
        <f>149.85-34.56</f>
        <v>115.28999999999999</v>
      </c>
      <c r="K34" s="90">
        <v>34.56</v>
      </c>
      <c r="L34" s="91">
        <v>149.85</v>
      </c>
      <c r="M34" s="83">
        <v>47.36</v>
      </c>
      <c r="N34" s="61">
        <v>1</v>
      </c>
      <c r="O34" s="61" t="s">
        <v>53</v>
      </c>
      <c r="P34" s="4"/>
      <c r="Q34" s="4"/>
      <c r="R34">
        <v>372</v>
      </c>
      <c r="S34">
        <v>1613</v>
      </c>
      <c r="T34">
        <v>510</v>
      </c>
      <c r="U34" s="61">
        <v>99.23</v>
      </c>
    </row>
    <row r="35" spans="1:21" ht="17.399999999999999" customHeight="1" x14ac:dyDescent="0.35">
      <c r="A35" s="64">
        <v>27</v>
      </c>
      <c r="B35" s="93"/>
      <c r="C35" s="93"/>
      <c r="D35" s="61" t="s">
        <v>21</v>
      </c>
      <c r="E35" s="61" t="s">
        <v>86</v>
      </c>
      <c r="F35" s="61">
        <f t="shared" si="0"/>
        <v>86.67</v>
      </c>
      <c r="G35" s="66">
        <v>3.32</v>
      </c>
      <c r="H35" s="66">
        <v>6.6</v>
      </c>
      <c r="I35" s="66">
        <f t="shared" si="1"/>
        <v>18.61</v>
      </c>
      <c r="J35" s="66">
        <f>149.76-34.56</f>
        <v>115.19999999999999</v>
      </c>
      <c r="K35" s="90">
        <v>34.56</v>
      </c>
      <c r="L35" s="91">
        <v>149.76</v>
      </c>
      <c r="M35" s="83">
        <v>47.33</v>
      </c>
      <c r="N35" s="61">
        <v>1</v>
      </c>
      <c r="O35" s="61" t="s">
        <v>53</v>
      </c>
      <c r="P35" s="4"/>
      <c r="Q35" s="4"/>
      <c r="R35">
        <v>372</v>
      </c>
      <c r="S35">
        <v>1612</v>
      </c>
      <c r="T35">
        <v>510</v>
      </c>
      <c r="U35" s="61">
        <v>96.59</v>
      </c>
    </row>
    <row r="36" spans="1:21" ht="17.399999999999999" customHeight="1" x14ac:dyDescent="0.35">
      <c r="A36" s="65">
        <v>28</v>
      </c>
      <c r="B36" s="93"/>
      <c r="C36" s="92" t="s">
        <v>20</v>
      </c>
      <c r="D36" s="61" t="s">
        <v>87</v>
      </c>
      <c r="E36" s="61" t="s">
        <v>13</v>
      </c>
      <c r="F36" s="61">
        <f t="shared" si="0"/>
        <v>117.21000000000001</v>
      </c>
      <c r="G36" s="66">
        <v>5.49</v>
      </c>
      <c r="H36" s="66">
        <v>8.1999999999999993</v>
      </c>
      <c r="I36" s="66">
        <f t="shared" si="1"/>
        <v>17.47</v>
      </c>
      <c r="J36" s="66">
        <f>192.87-44.5</f>
        <v>148.37</v>
      </c>
      <c r="K36" s="89">
        <v>44.5</v>
      </c>
      <c r="L36" s="91">
        <v>192.87</v>
      </c>
      <c r="M36" s="83">
        <v>60.96</v>
      </c>
      <c r="N36" s="61">
        <v>2</v>
      </c>
      <c r="O36" s="61" t="s">
        <v>53</v>
      </c>
      <c r="P36" s="4"/>
      <c r="R36">
        <v>479</v>
      </c>
      <c r="S36">
        <v>2076</v>
      </c>
      <c r="T36">
        <v>657</v>
      </c>
      <c r="U36" s="61">
        <v>130.9</v>
      </c>
    </row>
    <row r="37" spans="1:21" ht="17.399999999999999" customHeight="1" x14ac:dyDescent="0.35">
      <c r="A37" s="64">
        <v>29</v>
      </c>
      <c r="B37" s="93"/>
      <c r="C37" s="93"/>
      <c r="D37" s="61" t="s">
        <v>87</v>
      </c>
      <c r="E37" s="61" t="s">
        <v>14</v>
      </c>
      <c r="F37" s="61">
        <f t="shared" si="0"/>
        <v>115.07000000000001</v>
      </c>
      <c r="G37" s="66">
        <f>5.49+4.47</f>
        <v>9.9600000000000009</v>
      </c>
      <c r="H37" s="66">
        <v>6.49</v>
      </c>
      <c r="I37" s="66">
        <f t="shared" si="1"/>
        <v>19.819999999999993</v>
      </c>
      <c r="J37" s="66">
        <f>196.77-45.43</f>
        <v>151.34</v>
      </c>
      <c r="K37" s="90">
        <v>45.43</v>
      </c>
      <c r="L37" s="91">
        <v>196.77</v>
      </c>
      <c r="M37" s="83">
        <v>62.19</v>
      </c>
      <c r="N37" s="61">
        <v>2</v>
      </c>
      <c r="O37" s="61" t="s">
        <v>53</v>
      </c>
      <c r="P37" s="4"/>
      <c r="Q37" s="4"/>
      <c r="R37">
        <v>489</v>
      </c>
      <c r="S37">
        <v>2118</v>
      </c>
      <c r="T37">
        <v>670</v>
      </c>
      <c r="U37" s="61">
        <v>131.52000000000001</v>
      </c>
    </row>
    <row r="38" spans="1:21" ht="17.399999999999999" customHeight="1" x14ac:dyDescent="0.35">
      <c r="A38" s="64">
        <v>30</v>
      </c>
      <c r="B38" s="93"/>
      <c r="C38" s="93"/>
      <c r="D38" s="61" t="s">
        <v>87</v>
      </c>
      <c r="E38" s="61" t="s">
        <v>15</v>
      </c>
      <c r="F38" s="61">
        <f t="shared" si="0"/>
        <v>113.38</v>
      </c>
      <c r="G38" s="66">
        <f>4.51+4.64</f>
        <v>9.1499999999999986</v>
      </c>
      <c r="H38" s="66">
        <v>6.66</v>
      </c>
      <c r="I38" s="66">
        <f t="shared" si="1"/>
        <v>21.689999999999998</v>
      </c>
      <c r="J38" s="66">
        <f>196.12-45.24</f>
        <v>150.88</v>
      </c>
      <c r="K38" s="90">
        <v>45.24</v>
      </c>
      <c r="L38" s="91">
        <v>196.12</v>
      </c>
      <c r="M38" s="83">
        <v>61.98</v>
      </c>
      <c r="N38" s="61">
        <v>2</v>
      </c>
      <c r="O38" s="61" t="s">
        <v>53</v>
      </c>
      <c r="P38" s="4"/>
      <c r="Q38" s="4"/>
      <c r="R38">
        <v>487</v>
      </c>
      <c r="S38">
        <v>2111</v>
      </c>
      <c r="T38">
        <v>668</v>
      </c>
      <c r="U38" s="61">
        <v>129.19</v>
      </c>
    </row>
    <row r="39" spans="1:21" ht="17.399999999999999" customHeight="1" x14ac:dyDescent="0.35">
      <c r="A39" s="64">
        <v>31</v>
      </c>
      <c r="B39" s="93"/>
      <c r="C39" s="93"/>
      <c r="D39" s="61" t="s">
        <v>87</v>
      </c>
      <c r="E39" s="61" t="s">
        <v>16</v>
      </c>
      <c r="F39" s="61">
        <f t="shared" si="0"/>
        <v>114.55999999999999</v>
      </c>
      <c r="G39" s="66">
        <f>2.32+5.1</f>
        <v>7.42</v>
      </c>
      <c r="H39" s="66">
        <v>5.98</v>
      </c>
      <c r="I39" s="66">
        <f t="shared" si="1"/>
        <v>19.670000000000002</v>
      </c>
      <c r="J39" s="66">
        <f>191.94-44.31</f>
        <v>147.63</v>
      </c>
      <c r="K39" s="90">
        <v>44.31</v>
      </c>
      <c r="L39" s="91">
        <v>191.94</v>
      </c>
      <c r="M39" s="83">
        <v>60.66</v>
      </c>
      <c r="N39" s="61">
        <v>2</v>
      </c>
      <c r="O39" s="61" t="s">
        <v>53</v>
      </c>
      <c r="P39" s="4"/>
      <c r="Q39" s="4"/>
      <c r="R39">
        <v>477</v>
      </c>
      <c r="S39">
        <v>2066</v>
      </c>
      <c r="T39">
        <v>654</v>
      </c>
      <c r="U39" s="61">
        <v>127.96</v>
      </c>
    </row>
    <row r="40" spans="1:21" ht="17.399999999999999" customHeight="1" x14ac:dyDescent="0.35">
      <c r="A40" s="64">
        <v>32</v>
      </c>
      <c r="B40" s="93"/>
      <c r="C40" s="93"/>
      <c r="D40" s="61" t="s">
        <v>21</v>
      </c>
      <c r="E40" s="61" t="s">
        <v>22</v>
      </c>
      <c r="F40" s="61">
        <f t="shared" si="0"/>
        <v>80.210000000000008</v>
      </c>
      <c r="G40" s="66">
        <v>4.24</v>
      </c>
      <c r="H40" s="66">
        <v>6.25</v>
      </c>
      <c r="I40" s="66">
        <f t="shared" si="1"/>
        <v>24.589999999999989</v>
      </c>
      <c r="J40" s="66">
        <f>149.85-34.56</f>
        <v>115.28999999999999</v>
      </c>
      <c r="K40" s="90">
        <v>34.56</v>
      </c>
      <c r="L40" s="91">
        <v>149.85</v>
      </c>
      <c r="M40" s="83">
        <v>47.36</v>
      </c>
      <c r="N40" s="61">
        <v>2</v>
      </c>
      <c r="O40" s="61" t="s">
        <v>53</v>
      </c>
      <c r="P40" s="4"/>
      <c r="Q40" s="4"/>
      <c r="R40">
        <v>372</v>
      </c>
      <c r="S40">
        <v>1613</v>
      </c>
      <c r="T40">
        <v>510</v>
      </c>
      <c r="U40" s="61">
        <v>90.7</v>
      </c>
    </row>
    <row r="41" spans="1:21" ht="17.399999999999999" customHeight="1" x14ac:dyDescent="0.35">
      <c r="A41" s="64">
        <v>33</v>
      </c>
      <c r="B41" s="93"/>
      <c r="C41" s="93"/>
      <c r="D41" s="61" t="s">
        <v>21</v>
      </c>
      <c r="E41" s="61" t="s">
        <v>23</v>
      </c>
      <c r="F41" s="61">
        <f t="shared" si="0"/>
        <v>96.74</v>
      </c>
      <c r="G41" s="66">
        <f>3.24+3.4</f>
        <v>6.6400000000000006</v>
      </c>
      <c r="H41" s="66">
        <v>6.75</v>
      </c>
      <c r="I41" s="66">
        <f t="shared" si="1"/>
        <v>17.060000000000002</v>
      </c>
      <c r="J41" s="66">
        <f>165.37-38.18</f>
        <v>127.19</v>
      </c>
      <c r="K41" s="90">
        <v>38.18</v>
      </c>
      <c r="L41" s="91">
        <v>165.37</v>
      </c>
      <c r="M41" s="83">
        <v>52.26</v>
      </c>
      <c r="N41" s="61">
        <v>1</v>
      </c>
      <c r="O41" s="61">
        <v>1</v>
      </c>
      <c r="P41" s="4"/>
      <c r="Q41" s="4"/>
      <c r="R41">
        <v>411</v>
      </c>
      <c r="S41">
        <v>1780</v>
      </c>
      <c r="T41">
        <v>563</v>
      </c>
      <c r="U41" s="61">
        <v>110.13</v>
      </c>
    </row>
    <row r="42" spans="1:21" ht="17.399999999999999" customHeight="1" x14ac:dyDescent="0.35">
      <c r="A42" s="64">
        <v>34</v>
      </c>
      <c r="B42" s="93"/>
      <c r="C42" s="93"/>
      <c r="D42" s="61" t="s">
        <v>21</v>
      </c>
      <c r="E42" s="61" t="s">
        <v>24</v>
      </c>
      <c r="F42" s="61">
        <f t="shared" si="0"/>
        <v>83.66</v>
      </c>
      <c r="G42" s="66">
        <v>3.6</v>
      </c>
      <c r="H42" s="66">
        <v>6.98</v>
      </c>
      <c r="I42" s="66">
        <f t="shared" si="1"/>
        <v>16.500000000000014</v>
      </c>
      <c r="J42" s="66">
        <f>144-33.26</f>
        <v>110.74000000000001</v>
      </c>
      <c r="K42" s="90">
        <v>33.26</v>
      </c>
      <c r="L42" s="91">
        <v>144</v>
      </c>
      <c r="M42" s="83">
        <v>45.51</v>
      </c>
      <c r="N42" s="61">
        <v>1</v>
      </c>
      <c r="O42" s="61" t="s">
        <v>53</v>
      </c>
      <c r="P42" s="4"/>
      <c r="Q42" s="4"/>
      <c r="R42">
        <v>358</v>
      </c>
      <c r="S42">
        <v>1550</v>
      </c>
      <c r="T42">
        <v>490</v>
      </c>
      <c r="U42" s="61">
        <v>94.24</v>
      </c>
    </row>
    <row r="43" spans="1:21" ht="17.399999999999999" customHeight="1" x14ac:dyDescent="0.35">
      <c r="A43" s="64">
        <v>35</v>
      </c>
      <c r="B43" s="93"/>
      <c r="C43" s="93"/>
      <c r="D43" s="61" t="s">
        <v>21</v>
      </c>
      <c r="E43" s="61" t="s">
        <v>25</v>
      </c>
      <c r="F43" s="61">
        <f t="shared" si="0"/>
        <v>89.740000000000009</v>
      </c>
      <c r="G43" s="66">
        <v>3.52</v>
      </c>
      <c r="H43" s="66">
        <v>5.97</v>
      </c>
      <c r="I43" s="66">
        <f t="shared" si="1"/>
        <v>16.059999999999988</v>
      </c>
      <c r="J43" s="66">
        <f>149.85-34.56</f>
        <v>115.28999999999999</v>
      </c>
      <c r="K43" s="90">
        <v>34.56</v>
      </c>
      <c r="L43" s="91">
        <v>149.85</v>
      </c>
      <c r="M43" s="83">
        <v>47.36</v>
      </c>
      <c r="N43" s="61">
        <v>1</v>
      </c>
      <c r="O43" s="61" t="s">
        <v>53</v>
      </c>
      <c r="P43" s="4"/>
      <c r="Q43" s="4"/>
      <c r="R43">
        <v>372</v>
      </c>
      <c r="S43">
        <v>1613</v>
      </c>
      <c r="T43">
        <v>510</v>
      </c>
      <c r="U43" s="61">
        <v>99.23</v>
      </c>
    </row>
    <row r="44" spans="1:21" ht="17.399999999999999" customHeight="1" x14ac:dyDescent="0.35">
      <c r="A44" s="64">
        <v>36</v>
      </c>
      <c r="B44" s="93"/>
      <c r="C44" s="93"/>
      <c r="D44" s="61" t="s">
        <v>21</v>
      </c>
      <c r="E44" s="61" t="s">
        <v>86</v>
      </c>
      <c r="F44" s="61">
        <f t="shared" si="0"/>
        <v>86.67</v>
      </c>
      <c r="G44" s="66">
        <v>3.32</v>
      </c>
      <c r="H44" s="66">
        <v>6.6</v>
      </c>
      <c r="I44" s="66">
        <f t="shared" si="1"/>
        <v>18.61</v>
      </c>
      <c r="J44" s="66">
        <f>149.76-34.56</f>
        <v>115.19999999999999</v>
      </c>
      <c r="K44" s="90">
        <v>34.56</v>
      </c>
      <c r="L44" s="91">
        <v>149.76</v>
      </c>
      <c r="M44" s="83">
        <v>47.33</v>
      </c>
      <c r="N44" s="61">
        <v>1</v>
      </c>
      <c r="O44" s="61" t="s">
        <v>53</v>
      </c>
      <c r="P44" s="4"/>
      <c r="Q44" s="4"/>
      <c r="R44">
        <v>372</v>
      </c>
      <c r="S44">
        <v>1612</v>
      </c>
      <c r="T44">
        <v>510</v>
      </c>
      <c r="U44" s="61">
        <v>96.59</v>
      </c>
    </row>
    <row r="45" spans="1:21" ht="17.399999999999999" customHeight="1" x14ac:dyDescent="0.35">
      <c r="A45" s="85">
        <v>37</v>
      </c>
      <c r="B45" s="93"/>
      <c r="C45" s="120" t="s">
        <v>88</v>
      </c>
      <c r="D45" s="61" t="s">
        <v>87</v>
      </c>
      <c r="E45" s="61" t="s">
        <v>13</v>
      </c>
      <c r="F45" s="61">
        <f t="shared" si="0"/>
        <v>117.21000000000001</v>
      </c>
      <c r="G45" s="66">
        <v>5.49</v>
      </c>
      <c r="H45" s="66">
        <v>8.1999999999999993</v>
      </c>
      <c r="I45" s="66">
        <f t="shared" si="1"/>
        <v>17.47</v>
      </c>
      <c r="J45" s="66">
        <f>192.87-44.5</f>
        <v>148.37</v>
      </c>
      <c r="K45" s="89">
        <v>44.5</v>
      </c>
      <c r="L45" s="91">
        <v>192.87</v>
      </c>
      <c r="M45" s="83">
        <v>60.97</v>
      </c>
      <c r="N45" s="61">
        <v>2</v>
      </c>
      <c r="O45" s="61" t="s">
        <v>53</v>
      </c>
      <c r="P45" s="4"/>
      <c r="Q45" s="4"/>
      <c r="R45">
        <v>479</v>
      </c>
      <c r="S45">
        <v>2076</v>
      </c>
      <c r="T45">
        <v>657</v>
      </c>
      <c r="U45" s="61">
        <v>130.9</v>
      </c>
    </row>
    <row r="46" spans="1:21" ht="17.399999999999999" customHeight="1" x14ac:dyDescent="0.35">
      <c r="A46" s="86">
        <v>38</v>
      </c>
      <c r="B46" s="93"/>
      <c r="C46" s="121"/>
      <c r="D46" s="61" t="s">
        <v>87</v>
      </c>
      <c r="E46" s="61" t="s">
        <v>14</v>
      </c>
      <c r="F46" s="61">
        <f t="shared" si="0"/>
        <v>115.07000000000001</v>
      </c>
      <c r="G46" s="66">
        <f>5.49+4.47</f>
        <v>9.9600000000000009</v>
      </c>
      <c r="H46" s="66">
        <v>6.49</v>
      </c>
      <c r="I46" s="66">
        <f t="shared" si="1"/>
        <v>19.819999999999993</v>
      </c>
      <c r="J46" s="66">
        <f>196.77-45.43</f>
        <v>151.34</v>
      </c>
      <c r="K46" s="90">
        <v>45.43</v>
      </c>
      <c r="L46" s="91">
        <v>196.77</v>
      </c>
      <c r="M46" s="83">
        <v>62.2</v>
      </c>
      <c r="N46" s="61">
        <v>2</v>
      </c>
      <c r="O46" s="61" t="s">
        <v>53</v>
      </c>
      <c r="P46" s="4"/>
      <c r="Q46" s="4"/>
      <c r="R46">
        <v>489</v>
      </c>
      <c r="S46">
        <v>2118</v>
      </c>
      <c r="T46">
        <v>670</v>
      </c>
      <c r="U46" s="61">
        <v>131.52000000000001</v>
      </c>
    </row>
    <row r="47" spans="1:21" ht="17.399999999999999" customHeight="1" x14ac:dyDescent="0.35">
      <c r="A47" s="86">
        <v>39</v>
      </c>
      <c r="B47" s="93"/>
      <c r="C47" s="121"/>
      <c r="D47" s="61" t="s">
        <v>87</v>
      </c>
      <c r="E47" s="61" t="s">
        <v>15</v>
      </c>
      <c r="F47" s="61">
        <f t="shared" si="0"/>
        <v>113.38</v>
      </c>
      <c r="G47" s="66">
        <f>4.51+4.64</f>
        <v>9.1499999999999986</v>
      </c>
      <c r="H47" s="66">
        <v>6.66</v>
      </c>
      <c r="I47" s="66">
        <f t="shared" si="1"/>
        <v>21.689999999999998</v>
      </c>
      <c r="J47" s="66">
        <f>196.12-45.24</f>
        <v>150.88</v>
      </c>
      <c r="K47" s="90">
        <v>45.24</v>
      </c>
      <c r="L47" s="91">
        <v>196.12</v>
      </c>
      <c r="M47" s="83">
        <v>61.99</v>
      </c>
      <c r="N47" s="61">
        <v>2</v>
      </c>
      <c r="O47" s="61" t="s">
        <v>53</v>
      </c>
      <c r="P47" s="4"/>
      <c r="Q47" s="4"/>
      <c r="R47">
        <v>487</v>
      </c>
      <c r="S47">
        <v>2111</v>
      </c>
      <c r="T47">
        <v>668</v>
      </c>
      <c r="U47" s="61">
        <v>129.19</v>
      </c>
    </row>
    <row r="48" spans="1:21" ht="17.399999999999999" customHeight="1" x14ac:dyDescent="0.35">
      <c r="A48" s="86">
        <v>40</v>
      </c>
      <c r="B48" s="93"/>
      <c r="C48" s="121"/>
      <c r="D48" s="61" t="s">
        <v>87</v>
      </c>
      <c r="E48" s="61" t="s">
        <v>16</v>
      </c>
      <c r="F48" s="61">
        <f t="shared" si="0"/>
        <v>114.55999999999999</v>
      </c>
      <c r="G48" s="66">
        <f>2.32+5.1</f>
        <v>7.42</v>
      </c>
      <c r="H48" s="66">
        <v>5.98</v>
      </c>
      <c r="I48" s="66">
        <f t="shared" si="1"/>
        <v>19.670000000000002</v>
      </c>
      <c r="J48" s="66">
        <f>191.94-44.31</f>
        <v>147.63</v>
      </c>
      <c r="K48" s="90">
        <v>44.31</v>
      </c>
      <c r="L48" s="91">
        <v>191.94</v>
      </c>
      <c r="M48" s="83">
        <v>60.67</v>
      </c>
      <c r="N48" s="61">
        <v>2</v>
      </c>
      <c r="O48" s="61" t="s">
        <v>53</v>
      </c>
      <c r="P48" s="4"/>
      <c r="Q48" s="4"/>
      <c r="R48">
        <v>477</v>
      </c>
      <c r="S48">
        <v>2066</v>
      </c>
      <c r="T48">
        <v>654</v>
      </c>
      <c r="U48" s="61">
        <v>127.96</v>
      </c>
    </row>
    <row r="49" spans="1:21" ht="17.399999999999999" customHeight="1" x14ac:dyDescent="0.35">
      <c r="A49" s="86">
        <v>41</v>
      </c>
      <c r="B49" s="93"/>
      <c r="C49" s="121"/>
      <c r="D49" s="61" t="s">
        <v>21</v>
      </c>
      <c r="E49" s="61" t="s">
        <v>22</v>
      </c>
      <c r="F49" s="61">
        <f t="shared" si="0"/>
        <v>80.210000000000008</v>
      </c>
      <c r="G49" s="66">
        <v>4.24</v>
      </c>
      <c r="H49" s="66">
        <v>6.25</v>
      </c>
      <c r="I49" s="66">
        <f t="shared" si="1"/>
        <v>24.589999999999989</v>
      </c>
      <c r="J49" s="66">
        <f>149.85-34.56</f>
        <v>115.28999999999999</v>
      </c>
      <c r="K49" s="90">
        <v>34.56</v>
      </c>
      <c r="L49" s="91">
        <v>149.85</v>
      </c>
      <c r="M49" s="83">
        <v>47.36</v>
      </c>
      <c r="N49" s="61">
        <v>2</v>
      </c>
      <c r="O49" s="61" t="s">
        <v>53</v>
      </c>
      <c r="P49" s="4"/>
      <c r="Q49" s="4"/>
      <c r="R49">
        <v>372</v>
      </c>
      <c r="S49">
        <v>1613</v>
      </c>
      <c r="T49">
        <v>510</v>
      </c>
      <c r="U49" s="61">
        <v>90.7</v>
      </c>
    </row>
    <row r="50" spans="1:21" ht="17.399999999999999" customHeight="1" x14ac:dyDescent="0.35">
      <c r="A50" s="86">
        <v>42</v>
      </c>
      <c r="B50" s="93"/>
      <c r="C50" s="121"/>
      <c r="D50" s="61" t="s">
        <v>21</v>
      </c>
      <c r="E50" s="61" t="s">
        <v>23</v>
      </c>
      <c r="F50" s="61">
        <f t="shared" si="0"/>
        <v>96.74</v>
      </c>
      <c r="G50" s="66">
        <f>3.24+3.4</f>
        <v>6.6400000000000006</v>
      </c>
      <c r="H50" s="66">
        <v>6.75</v>
      </c>
      <c r="I50" s="66">
        <f t="shared" si="1"/>
        <v>17.060000000000002</v>
      </c>
      <c r="J50" s="66">
        <f>165.37-38.18</f>
        <v>127.19</v>
      </c>
      <c r="K50" s="90">
        <v>38.18</v>
      </c>
      <c r="L50" s="91">
        <v>165.37</v>
      </c>
      <c r="M50" s="83">
        <v>52.26</v>
      </c>
      <c r="N50" s="61">
        <v>1</v>
      </c>
      <c r="O50" s="61">
        <v>1</v>
      </c>
      <c r="P50" s="4"/>
      <c r="Q50" s="69"/>
      <c r="R50">
        <v>411</v>
      </c>
      <c r="S50">
        <v>1780</v>
      </c>
      <c r="T50">
        <v>563</v>
      </c>
      <c r="U50" s="61">
        <v>110.13</v>
      </c>
    </row>
    <row r="51" spans="1:21" ht="17.399999999999999" customHeight="1" x14ac:dyDescent="0.35">
      <c r="A51" s="86">
        <v>43</v>
      </c>
      <c r="B51" s="93"/>
      <c r="C51" s="121"/>
      <c r="D51" s="61" t="s">
        <v>21</v>
      </c>
      <c r="E51" s="61" t="s">
        <v>24</v>
      </c>
      <c r="F51" s="61">
        <f t="shared" si="0"/>
        <v>83.66</v>
      </c>
      <c r="G51" s="66">
        <v>3.6</v>
      </c>
      <c r="H51" s="66">
        <v>6.98</v>
      </c>
      <c r="I51" s="66">
        <f t="shared" si="1"/>
        <v>16.500000000000014</v>
      </c>
      <c r="J51" s="66">
        <f>144-33.26</f>
        <v>110.74000000000001</v>
      </c>
      <c r="K51" s="90">
        <v>33.26</v>
      </c>
      <c r="L51" s="91">
        <v>144</v>
      </c>
      <c r="M51" s="83">
        <v>45.51</v>
      </c>
      <c r="N51" s="61">
        <v>1</v>
      </c>
      <c r="O51" s="61" t="s">
        <v>53</v>
      </c>
      <c r="P51" s="4"/>
      <c r="Q51" s="4"/>
      <c r="R51">
        <v>358</v>
      </c>
      <c r="S51">
        <v>1550</v>
      </c>
      <c r="T51">
        <v>490</v>
      </c>
      <c r="U51" s="61">
        <v>94.24</v>
      </c>
    </row>
    <row r="52" spans="1:21" ht="17.399999999999999" customHeight="1" x14ac:dyDescent="0.35">
      <c r="A52" s="86">
        <v>44</v>
      </c>
      <c r="B52" s="93"/>
      <c r="C52" s="121"/>
      <c r="D52" s="61" t="s">
        <v>21</v>
      </c>
      <c r="E52" s="61" t="s">
        <v>25</v>
      </c>
      <c r="F52" s="61">
        <f t="shared" si="0"/>
        <v>89.740000000000009</v>
      </c>
      <c r="G52" s="66">
        <v>3.52</v>
      </c>
      <c r="H52" s="66">
        <v>5.97</v>
      </c>
      <c r="I52" s="66">
        <f>(J52)-(F52+G52+H52)</f>
        <v>16.059999999999988</v>
      </c>
      <c r="J52" s="66">
        <f>149.85-34.56</f>
        <v>115.28999999999999</v>
      </c>
      <c r="K52" s="90">
        <v>34.56</v>
      </c>
      <c r="L52" s="91">
        <v>149.85</v>
      </c>
      <c r="M52" s="83">
        <v>47.36</v>
      </c>
      <c r="N52" s="61">
        <v>1</v>
      </c>
      <c r="O52" s="61" t="s">
        <v>53</v>
      </c>
      <c r="P52" s="4"/>
      <c r="Q52" s="4"/>
      <c r="R52">
        <v>372</v>
      </c>
      <c r="S52">
        <v>1613</v>
      </c>
      <c r="T52">
        <v>510</v>
      </c>
      <c r="U52" s="61">
        <v>99.23</v>
      </c>
    </row>
    <row r="53" spans="1:21" ht="17.399999999999999" customHeight="1" x14ac:dyDescent="0.35">
      <c r="A53" s="87">
        <v>45</v>
      </c>
      <c r="B53" s="94"/>
      <c r="C53" s="122"/>
      <c r="D53" s="61" t="s">
        <v>21</v>
      </c>
      <c r="E53" s="61" t="s">
        <v>86</v>
      </c>
      <c r="F53" s="61">
        <f t="shared" si="0"/>
        <v>86.67</v>
      </c>
      <c r="G53" s="66">
        <v>3.32</v>
      </c>
      <c r="H53" s="66">
        <v>6.6</v>
      </c>
      <c r="I53" s="66">
        <f t="shared" si="1"/>
        <v>18.61</v>
      </c>
      <c r="J53" s="66">
        <f>149.76-34.56</f>
        <v>115.19999999999999</v>
      </c>
      <c r="K53" s="90">
        <v>34.56</v>
      </c>
      <c r="L53" s="91">
        <v>149.76</v>
      </c>
      <c r="M53" s="83">
        <v>47.33</v>
      </c>
      <c r="N53" s="61">
        <v>1</v>
      </c>
      <c r="O53" s="61" t="s">
        <v>53</v>
      </c>
      <c r="P53" s="4"/>
      <c r="Q53" s="4"/>
      <c r="R53">
        <v>372</v>
      </c>
      <c r="S53">
        <v>1612</v>
      </c>
      <c r="T53">
        <v>510</v>
      </c>
      <c r="U53" s="61">
        <v>96.59</v>
      </c>
    </row>
    <row r="54" spans="1:21" ht="17.399999999999999" customHeight="1" x14ac:dyDescent="0.35">
      <c r="A54" s="95" t="s">
        <v>54</v>
      </c>
      <c r="B54" s="96"/>
      <c r="C54" s="96"/>
      <c r="D54" s="96"/>
      <c r="E54" s="96"/>
      <c r="F54" s="57">
        <f t="shared" ref="F54:N54" si="2">SUM(F9:F53)</f>
        <v>4486.2</v>
      </c>
      <c r="G54" s="67">
        <f t="shared" si="2"/>
        <v>266.70000000000005</v>
      </c>
      <c r="H54" s="67">
        <f t="shared" si="2"/>
        <v>299.40000000000003</v>
      </c>
      <c r="I54" s="67">
        <f>(J54)-(F54+G54+H54)</f>
        <v>857.34999999999945</v>
      </c>
      <c r="J54" s="67">
        <f>SUM(J9:J53)</f>
        <v>5909.6499999999987</v>
      </c>
      <c r="K54" s="68">
        <f>SUM(K9:K53)</f>
        <v>1772.9999999999998</v>
      </c>
      <c r="L54" s="67">
        <f t="shared" si="2"/>
        <v>7682.6500000000015</v>
      </c>
      <c r="M54" s="84">
        <f>SUM(M9:M53)</f>
        <v>2428.09</v>
      </c>
      <c r="N54" s="57">
        <f t="shared" si="2"/>
        <v>68</v>
      </c>
      <c r="O54" s="57">
        <v>5</v>
      </c>
    </row>
    <row r="55" spans="1:21" ht="17.399999999999999" customHeight="1" x14ac:dyDescent="0.35">
      <c r="A55" s="97"/>
      <c r="B55" s="98"/>
      <c r="C55" s="98"/>
      <c r="D55" s="98"/>
      <c r="E55" s="98"/>
      <c r="F55" s="73"/>
      <c r="G55" s="74"/>
      <c r="H55" s="74"/>
      <c r="I55" s="75"/>
      <c r="J55" s="75"/>
      <c r="K55" s="80"/>
      <c r="L55" s="103" t="s">
        <v>103</v>
      </c>
      <c r="M55" s="104"/>
      <c r="N55" s="56"/>
      <c r="O55" s="76">
        <v>5</v>
      </c>
    </row>
    <row r="56" spans="1:21" ht="17.399999999999999" customHeight="1" x14ac:dyDescent="0.35">
      <c r="A56" s="97"/>
      <c r="B56" s="98"/>
      <c r="C56" s="98"/>
      <c r="D56" s="98"/>
      <c r="E56" s="98"/>
      <c r="F56" s="73"/>
      <c r="G56" s="74"/>
      <c r="H56" s="74"/>
      <c r="I56" s="75"/>
      <c r="J56" s="75"/>
      <c r="K56" s="77"/>
      <c r="L56" s="78"/>
      <c r="M56" s="79"/>
      <c r="N56" s="57">
        <v>68</v>
      </c>
      <c r="O56" s="57">
        <v>10</v>
      </c>
    </row>
    <row r="57" spans="1:21" ht="17.399999999999999" customHeight="1" thickBot="1" x14ac:dyDescent="0.4">
      <c r="A57" s="99"/>
      <c r="B57" s="100"/>
      <c r="C57" s="100"/>
      <c r="D57" s="100"/>
      <c r="E57" s="100"/>
      <c r="F57" s="58"/>
      <c r="G57" s="58"/>
      <c r="H57" s="58"/>
      <c r="I57" s="72"/>
      <c r="J57" s="72"/>
      <c r="K57" s="81"/>
      <c r="L57" s="101" t="s">
        <v>105</v>
      </c>
      <c r="M57" s="101"/>
      <c r="N57" s="101"/>
      <c r="O57" s="102"/>
    </row>
    <row r="58" spans="1:21" ht="17.100000000000001" customHeight="1" x14ac:dyDescent="0.3"/>
    <row r="59" spans="1:21" ht="17.100000000000001" customHeight="1" x14ac:dyDescent="0.3"/>
    <row r="60" spans="1:21" ht="17.100000000000001" customHeight="1" x14ac:dyDescent="0.3"/>
    <row r="61" spans="1:21" ht="17.100000000000001" customHeight="1" x14ac:dyDescent="0.3"/>
    <row r="62" spans="1:21" ht="17.100000000000001" customHeight="1" x14ac:dyDescent="0.3">
      <c r="L62" s="4"/>
    </row>
  </sheetData>
  <mergeCells count="27">
    <mergeCell ref="C18:C26"/>
    <mergeCell ref="K5:K7"/>
    <mergeCell ref="A5:A7"/>
    <mergeCell ref="E5:E7"/>
    <mergeCell ref="F1:G1"/>
    <mergeCell ref="D5:D7"/>
    <mergeCell ref="B5:B7"/>
    <mergeCell ref="C8:C17"/>
    <mergeCell ref="C5:C7"/>
    <mergeCell ref="A2:L3"/>
    <mergeCell ref="F5:F7"/>
    <mergeCell ref="B8:B53"/>
    <mergeCell ref="A54:E57"/>
    <mergeCell ref="L57:O57"/>
    <mergeCell ref="L55:M55"/>
    <mergeCell ref="M2:O3"/>
    <mergeCell ref="L5:L7"/>
    <mergeCell ref="M5:M7"/>
    <mergeCell ref="N6:O6"/>
    <mergeCell ref="G5:G7"/>
    <mergeCell ref="A4:O4"/>
    <mergeCell ref="H5:H7"/>
    <mergeCell ref="I5:I7"/>
    <mergeCell ref="J5:J7"/>
    <mergeCell ref="C45:C53"/>
    <mergeCell ref="C36:C44"/>
    <mergeCell ref="C27:C35"/>
  </mergeCells>
  <pageMargins left="0.39370078740157483" right="0.39370078740157483" top="0.51181102362204722" bottom="2.9133858267716537" header="0.31496062992125984" footer="0.31496062992125984"/>
  <pageSetup paperSize="8" scale="57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workbookViewId="0">
      <selection activeCell="O18" sqref="O18"/>
    </sheetView>
  </sheetViews>
  <sheetFormatPr defaultRowHeight="14.4" x14ac:dyDescent="0.3"/>
  <cols>
    <col min="1" max="1" width="7" customWidth="1"/>
    <col min="3" max="3" width="8.5546875" customWidth="1"/>
    <col min="4" max="4" width="8.109375" customWidth="1"/>
    <col min="5" max="5" width="15.6640625" customWidth="1"/>
    <col min="6" max="6" width="17.109375" customWidth="1"/>
    <col min="7" max="7" width="16.6640625" customWidth="1"/>
    <col min="8" max="8" width="14.6640625" customWidth="1"/>
    <col min="9" max="9" width="12.5546875" customWidth="1"/>
    <col min="10" max="10" width="10.109375" customWidth="1"/>
    <col min="11" max="11" width="7" customWidth="1"/>
    <col min="12" max="12" width="9.109375" customWidth="1"/>
  </cols>
  <sheetData>
    <row r="1" spans="1:14" ht="15.9" customHeight="1" x14ac:dyDescent="0.3">
      <c r="A1" s="5"/>
      <c r="B1" s="6"/>
      <c r="C1" s="142" t="s">
        <v>75</v>
      </c>
      <c r="D1" s="142"/>
      <c r="E1" s="142"/>
      <c r="F1" s="142"/>
      <c r="G1" s="142"/>
      <c r="H1" s="144" t="s">
        <v>12</v>
      </c>
      <c r="I1" s="145"/>
      <c r="J1" s="145"/>
      <c r="K1" s="145"/>
      <c r="L1" s="146"/>
    </row>
    <row r="2" spans="1:14" ht="15.9" customHeight="1" x14ac:dyDescent="0.3">
      <c r="A2" s="8"/>
      <c r="C2" s="143"/>
      <c r="D2" s="143"/>
      <c r="E2" s="143"/>
      <c r="F2" s="143"/>
      <c r="G2" s="143"/>
      <c r="H2" s="147"/>
      <c r="I2" s="133"/>
      <c r="J2" s="133"/>
      <c r="K2" s="137"/>
      <c r="L2" s="148"/>
    </row>
    <row r="3" spans="1:14" ht="15.9" customHeight="1" x14ac:dyDescent="0.3">
      <c r="A3" s="136" t="s">
        <v>0</v>
      </c>
      <c r="B3" s="133" t="s">
        <v>1</v>
      </c>
      <c r="C3" s="133" t="s">
        <v>2</v>
      </c>
      <c r="D3" s="133" t="s">
        <v>3</v>
      </c>
      <c r="E3" s="17"/>
      <c r="F3" s="133" t="s">
        <v>5</v>
      </c>
      <c r="G3" s="32" t="s">
        <v>58</v>
      </c>
      <c r="H3" s="137" t="s">
        <v>55</v>
      </c>
      <c r="I3" s="133" t="s">
        <v>6</v>
      </c>
      <c r="J3" s="134" t="s">
        <v>7</v>
      </c>
      <c r="K3" s="36" t="s">
        <v>72</v>
      </c>
      <c r="L3" s="37"/>
    </row>
    <row r="4" spans="1:14" ht="15.9" customHeight="1" x14ac:dyDescent="0.3">
      <c r="A4" s="136"/>
      <c r="B4" s="133"/>
      <c r="C4" s="133"/>
      <c r="D4" s="133"/>
      <c r="E4" s="2" t="s">
        <v>4</v>
      </c>
      <c r="F4" s="133"/>
      <c r="G4" s="33" t="s">
        <v>59</v>
      </c>
      <c r="H4" s="138"/>
      <c r="I4" s="133"/>
      <c r="J4" s="134"/>
      <c r="K4" s="3" t="s">
        <v>71</v>
      </c>
      <c r="L4" s="10"/>
    </row>
    <row r="5" spans="1:14" ht="15.9" customHeight="1" x14ac:dyDescent="0.3">
      <c r="A5" s="136"/>
      <c r="B5" s="133"/>
      <c r="C5" s="133"/>
      <c r="D5" s="133"/>
      <c r="E5" s="2" t="s">
        <v>73</v>
      </c>
      <c r="F5" s="133"/>
      <c r="G5" s="33" t="s">
        <v>60</v>
      </c>
      <c r="H5" s="30" t="s">
        <v>56</v>
      </c>
      <c r="I5" s="133"/>
      <c r="J5" s="133"/>
      <c r="K5" s="31" t="s">
        <v>10</v>
      </c>
      <c r="L5" s="35" t="s">
        <v>11</v>
      </c>
    </row>
    <row r="6" spans="1:14" ht="15.9" customHeight="1" x14ac:dyDescent="0.3">
      <c r="A6" s="21"/>
      <c r="B6" s="11"/>
      <c r="C6" s="11"/>
      <c r="D6" s="11"/>
      <c r="E6" s="31" t="s">
        <v>83</v>
      </c>
      <c r="F6" s="12" t="s">
        <v>84</v>
      </c>
      <c r="G6" s="34" t="s">
        <v>84</v>
      </c>
      <c r="H6" s="34" t="s">
        <v>84</v>
      </c>
      <c r="I6" s="12" t="s">
        <v>84</v>
      </c>
      <c r="J6" s="12" t="s">
        <v>84</v>
      </c>
      <c r="K6" s="11"/>
      <c r="L6" s="22"/>
    </row>
    <row r="7" spans="1:14" ht="15.9" customHeight="1" x14ac:dyDescent="0.3">
      <c r="A7" s="24" t="s">
        <v>39</v>
      </c>
      <c r="B7" s="132" t="s">
        <v>17</v>
      </c>
      <c r="C7" s="38" t="s">
        <v>13</v>
      </c>
      <c r="D7" s="38" t="s">
        <v>52</v>
      </c>
      <c r="E7" s="12">
        <v>67</v>
      </c>
      <c r="F7" s="12">
        <v>4</v>
      </c>
      <c r="G7" s="12">
        <v>3</v>
      </c>
      <c r="H7" s="15">
        <f>(I7-(E7+F7+G7))</f>
        <v>31</v>
      </c>
      <c r="I7" s="12">
        <v>105</v>
      </c>
      <c r="J7" s="12">
        <v>53</v>
      </c>
      <c r="K7" s="12">
        <v>1</v>
      </c>
      <c r="L7" s="23" t="s">
        <v>74</v>
      </c>
      <c r="N7" s="4"/>
    </row>
    <row r="8" spans="1:14" ht="15.9" customHeight="1" x14ac:dyDescent="0.3">
      <c r="A8" s="39"/>
      <c r="B8" s="132"/>
      <c r="C8" s="38" t="s">
        <v>14</v>
      </c>
      <c r="D8" s="38" t="s">
        <v>21</v>
      </c>
      <c r="E8" s="12">
        <v>94</v>
      </c>
      <c r="F8" s="12">
        <v>7</v>
      </c>
      <c r="G8" s="12">
        <v>3</v>
      </c>
      <c r="H8" s="15">
        <f t="shared" ref="H8:H14" si="0">(I8-(E8+F8+G8))</f>
        <v>41</v>
      </c>
      <c r="I8" s="12">
        <v>145</v>
      </c>
      <c r="J8" s="12">
        <v>73</v>
      </c>
      <c r="K8" s="12">
        <v>1</v>
      </c>
      <c r="L8" s="23" t="s">
        <v>74</v>
      </c>
      <c r="M8" s="4"/>
      <c r="N8" s="4"/>
    </row>
    <row r="9" spans="1:14" ht="15.9" customHeight="1" x14ac:dyDescent="0.3">
      <c r="A9" s="40"/>
      <c r="B9" s="132"/>
      <c r="C9" s="38" t="s">
        <v>15</v>
      </c>
      <c r="D9" s="38" t="s">
        <v>21</v>
      </c>
      <c r="E9" s="12">
        <v>90</v>
      </c>
      <c r="F9" s="12">
        <v>8</v>
      </c>
      <c r="G9" s="12">
        <v>3</v>
      </c>
      <c r="H9" s="15">
        <f t="shared" si="0"/>
        <v>40</v>
      </c>
      <c r="I9" s="12">
        <v>141</v>
      </c>
      <c r="J9" s="12">
        <v>71</v>
      </c>
      <c r="K9" s="12">
        <v>1</v>
      </c>
      <c r="L9" s="23" t="s">
        <v>74</v>
      </c>
      <c r="M9" s="4"/>
      <c r="N9" s="4"/>
    </row>
    <row r="10" spans="1:14" ht="15.9" customHeight="1" x14ac:dyDescent="0.3">
      <c r="A10" s="40"/>
      <c r="B10" s="132"/>
      <c r="C10" s="38" t="s">
        <v>16</v>
      </c>
      <c r="D10" s="38" t="s">
        <v>52</v>
      </c>
      <c r="E10" s="12">
        <v>67</v>
      </c>
      <c r="F10" s="12">
        <v>5</v>
      </c>
      <c r="G10" s="12">
        <v>2</v>
      </c>
      <c r="H10" s="15">
        <f t="shared" si="0"/>
        <v>31</v>
      </c>
      <c r="I10" s="12">
        <v>105</v>
      </c>
      <c r="J10" s="12">
        <v>53</v>
      </c>
      <c r="K10" s="12">
        <v>1</v>
      </c>
      <c r="L10" s="23" t="s">
        <v>74</v>
      </c>
      <c r="M10" s="4"/>
      <c r="N10" s="4"/>
    </row>
    <row r="11" spans="1:14" ht="15.9" customHeight="1" x14ac:dyDescent="0.3">
      <c r="A11" s="40"/>
      <c r="B11" s="132"/>
      <c r="C11" s="38" t="s">
        <v>22</v>
      </c>
      <c r="D11" s="38" t="s">
        <v>52</v>
      </c>
      <c r="E11" s="12">
        <v>60</v>
      </c>
      <c r="F11" s="12">
        <v>5</v>
      </c>
      <c r="G11" s="12">
        <v>4</v>
      </c>
      <c r="H11" s="15">
        <f t="shared" si="0"/>
        <v>28</v>
      </c>
      <c r="I11" s="12">
        <v>97</v>
      </c>
      <c r="J11" s="12">
        <v>49</v>
      </c>
      <c r="K11" s="12">
        <v>1</v>
      </c>
      <c r="L11" s="23" t="s">
        <v>74</v>
      </c>
      <c r="M11" s="4"/>
      <c r="N11" s="4"/>
    </row>
    <row r="12" spans="1:14" ht="15.9" customHeight="1" x14ac:dyDescent="0.3">
      <c r="A12" s="40"/>
      <c r="B12" s="132"/>
      <c r="C12" s="38" t="s">
        <v>23</v>
      </c>
      <c r="D12" s="38" t="s">
        <v>21</v>
      </c>
      <c r="E12" s="12">
        <v>88</v>
      </c>
      <c r="F12" s="12">
        <v>3</v>
      </c>
      <c r="G12" s="12">
        <v>4</v>
      </c>
      <c r="H12" s="15">
        <f t="shared" si="0"/>
        <v>36</v>
      </c>
      <c r="I12" s="12">
        <v>131</v>
      </c>
      <c r="J12" s="12">
        <v>66</v>
      </c>
      <c r="K12" s="12">
        <v>1</v>
      </c>
      <c r="L12" s="23" t="s">
        <v>74</v>
      </c>
      <c r="M12" s="4"/>
      <c r="N12" s="4"/>
    </row>
    <row r="13" spans="1:14" ht="15.9" customHeight="1" x14ac:dyDescent="0.3">
      <c r="A13" s="40"/>
      <c r="B13" s="132"/>
      <c r="C13" s="38" t="s">
        <v>24</v>
      </c>
      <c r="D13" s="38" t="s">
        <v>52</v>
      </c>
      <c r="E13" s="12">
        <v>75</v>
      </c>
      <c r="F13" s="12">
        <v>4</v>
      </c>
      <c r="G13" s="12">
        <v>3</v>
      </c>
      <c r="H13" s="15">
        <f t="shared" si="0"/>
        <v>32</v>
      </c>
      <c r="I13" s="12">
        <v>114</v>
      </c>
      <c r="J13" s="12">
        <v>57</v>
      </c>
      <c r="K13" s="12">
        <v>1</v>
      </c>
      <c r="L13" s="23" t="s">
        <v>74</v>
      </c>
      <c r="M13" s="4"/>
      <c r="N13" s="4"/>
    </row>
    <row r="14" spans="1:14" ht="15.9" customHeight="1" x14ac:dyDescent="0.3">
      <c r="A14" s="40"/>
      <c r="B14" s="132"/>
      <c r="C14" s="38" t="s">
        <v>25</v>
      </c>
      <c r="D14" s="38" t="s">
        <v>52</v>
      </c>
      <c r="E14" s="12">
        <v>65</v>
      </c>
      <c r="F14" s="12">
        <v>0</v>
      </c>
      <c r="G14" s="12">
        <v>4</v>
      </c>
      <c r="H14" s="15">
        <f t="shared" si="0"/>
        <v>28</v>
      </c>
      <c r="I14" s="12">
        <v>97</v>
      </c>
      <c r="J14" s="12">
        <v>49</v>
      </c>
      <c r="K14" s="12">
        <v>1</v>
      </c>
      <c r="L14" s="23" t="s">
        <v>74</v>
      </c>
      <c r="M14" s="4"/>
      <c r="N14" s="4"/>
    </row>
    <row r="15" spans="1:14" ht="15.9" customHeight="1" x14ac:dyDescent="0.3">
      <c r="A15" s="40"/>
      <c r="B15" s="149" t="s">
        <v>62</v>
      </c>
      <c r="C15" s="38" t="s">
        <v>26</v>
      </c>
      <c r="D15" s="38" t="s">
        <v>52</v>
      </c>
      <c r="E15" s="12">
        <v>67</v>
      </c>
      <c r="F15" s="12">
        <v>4</v>
      </c>
      <c r="G15" s="12">
        <v>3</v>
      </c>
      <c r="H15" s="15">
        <f>(I15-(E15+F15+G15))</f>
        <v>31</v>
      </c>
      <c r="I15" s="12">
        <v>105</v>
      </c>
      <c r="J15" s="12">
        <v>53</v>
      </c>
      <c r="K15" s="12">
        <v>1</v>
      </c>
      <c r="L15" s="23" t="s">
        <v>74</v>
      </c>
      <c r="M15" s="4"/>
    </row>
    <row r="16" spans="1:14" ht="15.9" customHeight="1" x14ac:dyDescent="0.3">
      <c r="A16" s="40"/>
      <c r="B16" s="149"/>
      <c r="C16" s="38" t="s">
        <v>27</v>
      </c>
      <c r="D16" s="38" t="s">
        <v>21</v>
      </c>
      <c r="E16" s="12">
        <v>94</v>
      </c>
      <c r="F16" s="12">
        <v>7</v>
      </c>
      <c r="G16" s="12">
        <v>3</v>
      </c>
      <c r="H16" s="15">
        <f t="shared" ref="H16:H22" si="1">(I16-(E16+F16+G16))</f>
        <v>41</v>
      </c>
      <c r="I16" s="12">
        <v>145</v>
      </c>
      <c r="J16" s="12">
        <v>73</v>
      </c>
      <c r="K16" s="12">
        <v>1</v>
      </c>
      <c r="L16" s="23" t="s">
        <v>74</v>
      </c>
      <c r="M16" s="4"/>
    </row>
    <row r="17" spans="1:13" ht="15.9" customHeight="1" x14ac:dyDescent="0.3">
      <c r="A17" s="40"/>
      <c r="B17" s="149"/>
      <c r="C17" s="38" t="s">
        <v>28</v>
      </c>
      <c r="D17" s="38" t="s">
        <v>21</v>
      </c>
      <c r="E17" s="12">
        <v>90</v>
      </c>
      <c r="F17" s="12">
        <v>8</v>
      </c>
      <c r="G17" s="12">
        <v>3</v>
      </c>
      <c r="H17" s="15">
        <f t="shared" si="1"/>
        <v>40</v>
      </c>
      <c r="I17" s="12">
        <v>141</v>
      </c>
      <c r="J17" s="12">
        <v>71</v>
      </c>
      <c r="K17" s="12">
        <v>1</v>
      </c>
      <c r="L17" s="23" t="s">
        <v>74</v>
      </c>
      <c r="M17" s="4"/>
    </row>
    <row r="18" spans="1:13" ht="15.9" customHeight="1" x14ac:dyDescent="0.3">
      <c r="A18" s="40"/>
      <c r="B18" s="149"/>
      <c r="C18" s="38" t="s">
        <v>29</v>
      </c>
      <c r="D18" s="38" t="s">
        <v>52</v>
      </c>
      <c r="E18" s="12">
        <v>67</v>
      </c>
      <c r="F18" s="12">
        <v>5</v>
      </c>
      <c r="G18" s="12">
        <v>2</v>
      </c>
      <c r="H18" s="15">
        <f t="shared" si="1"/>
        <v>31</v>
      </c>
      <c r="I18" s="12">
        <v>105</v>
      </c>
      <c r="J18" s="12">
        <v>53</v>
      </c>
      <c r="K18" s="12">
        <v>1</v>
      </c>
      <c r="L18" s="23" t="s">
        <v>74</v>
      </c>
    </row>
    <row r="19" spans="1:13" ht="15.9" customHeight="1" x14ac:dyDescent="0.3">
      <c r="A19" s="40"/>
      <c r="B19" s="149"/>
      <c r="C19" s="38" t="s">
        <v>40</v>
      </c>
      <c r="D19" s="38" t="s">
        <v>52</v>
      </c>
      <c r="E19" s="12">
        <v>60</v>
      </c>
      <c r="F19" s="12">
        <v>5</v>
      </c>
      <c r="G19" s="12">
        <v>4</v>
      </c>
      <c r="H19" s="15">
        <f t="shared" si="1"/>
        <v>28</v>
      </c>
      <c r="I19" s="12">
        <v>97</v>
      </c>
      <c r="J19" s="12">
        <v>49</v>
      </c>
      <c r="K19" s="12">
        <v>1</v>
      </c>
      <c r="L19" s="23" t="s">
        <v>74</v>
      </c>
    </row>
    <row r="20" spans="1:13" ht="15.9" customHeight="1" x14ac:dyDescent="0.3">
      <c r="A20" s="40"/>
      <c r="B20" s="149"/>
      <c r="C20" s="38" t="s">
        <v>41</v>
      </c>
      <c r="D20" s="38" t="s">
        <v>21</v>
      </c>
      <c r="E20" s="12">
        <v>88</v>
      </c>
      <c r="F20" s="12">
        <v>3</v>
      </c>
      <c r="G20" s="12">
        <v>4</v>
      </c>
      <c r="H20" s="15">
        <f t="shared" si="1"/>
        <v>36</v>
      </c>
      <c r="I20" s="12">
        <v>131</v>
      </c>
      <c r="J20" s="12">
        <v>66</v>
      </c>
      <c r="K20" s="12">
        <v>1</v>
      </c>
      <c r="L20" s="23" t="s">
        <v>74</v>
      </c>
    </row>
    <row r="21" spans="1:13" ht="15.9" customHeight="1" x14ac:dyDescent="0.3">
      <c r="A21" s="40"/>
      <c r="B21" s="149"/>
      <c r="C21" s="38" t="s">
        <v>42</v>
      </c>
      <c r="D21" s="38" t="s">
        <v>52</v>
      </c>
      <c r="E21" s="12">
        <v>75</v>
      </c>
      <c r="F21" s="12">
        <v>4</v>
      </c>
      <c r="G21" s="12">
        <v>3</v>
      </c>
      <c r="H21" s="15">
        <f t="shared" si="1"/>
        <v>32</v>
      </c>
      <c r="I21" s="12">
        <v>114</v>
      </c>
      <c r="J21" s="12">
        <v>57</v>
      </c>
      <c r="K21" s="12">
        <v>1</v>
      </c>
      <c r="L21" s="23" t="s">
        <v>74</v>
      </c>
    </row>
    <row r="22" spans="1:13" ht="15.9" customHeight="1" x14ac:dyDescent="0.3">
      <c r="A22" s="40"/>
      <c r="B22" s="149"/>
      <c r="C22" s="38" t="s">
        <v>43</v>
      </c>
      <c r="D22" s="38" t="s">
        <v>52</v>
      </c>
      <c r="E22" s="12">
        <v>65</v>
      </c>
      <c r="F22" s="12">
        <v>0</v>
      </c>
      <c r="G22" s="12">
        <v>4</v>
      </c>
      <c r="H22" s="15">
        <f t="shared" si="1"/>
        <v>28</v>
      </c>
      <c r="I22" s="12">
        <v>97</v>
      </c>
      <c r="J22" s="12">
        <v>49</v>
      </c>
      <c r="K22" s="12">
        <v>1</v>
      </c>
      <c r="L22" s="23" t="s">
        <v>74</v>
      </c>
    </row>
    <row r="23" spans="1:13" ht="15.9" customHeight="1" x14ac:dyDescent="0.3">
      <c r="A23" s="40"/>
      <c r="B23" s="132" t="s">
        <v>63</v>
      </c>
      <c r="C23" s="38" t="s">
        <v>30</v>
      </c>
      <c r="D23" s="38" t="s">
        <v>52</v>
      </c>
      <c r="E23" s="12">
        <v>67</v>
      </c>
      <c r="F23" s="12">
        <v>4</v>
      </c>
      <c r="G23" s="12">
        <v>3</v>
      </c>
      <c r="H23" s="15">
        <f>(I23-(E23+F23+G23))</f>
        <v>31</v>
      </c>
      <c r="I23" s="12">
        <v>105</v>
      </c>
      <c r="J23" s="12">
        <v>53</v>
      </c>
      <c r="K23" s="12">
        <v>1</v>
      </c>
      <c r="L23" s="23" t="s">
        <v>74</v>
      </c>
    </row>
    <row r="24" spans="1:13" ht="15.9" customHeight="1" x14ac:dyDescent="0.3">
      <c r="A24" s="40"/>
      <c r="B24" s="132"/>
      <c r="C24" s="38" t="s">
        <v>31</v>
      </c>
      <c r="D24" s="38" t="s">
        <v>21</v>
      </c>
      <c r="E24" s="12">
        <v>94</v>
      </c>
      <c r="F24" s="12">
        <v>7</v>
      </c>
      <c r="G24" s="12">
        <v>3</v>
      </c>
      <c r="H24" s="15">
        <f t="shared" ref="H24:H30" si="2">(I24-(E24+F24+G24))</f>
        <v>41</v>
      </c>
      <c r="I24" s="12">
        <v>145</v>
      </c>
      <c r="J24" s="12">
        <v>73</v>
      </c>
      <c r="K24" s="12">
        <v>1</v>
      </c>
      <c r="L24" s="23" t="s">
        <v>74</v>
      </c>
    </row>
    <row r="25" spans="1:13" ht="15.9" customHeight="1" x14ac:dyDescent="0.3">
      <c r="A25" s="40"/>
      <c r="B25" s="132"/>
      <c r="C25" s="38" t="s">
        <v>32</v>
      </c>
      <c r="D25" s="38" t="s">
        <v>21</v>
      </c>
      <c r="E25" s="12">
        <v>90</v>
      </c>
      <c r="F25" s="12">
        <v>8</v>
      </c>
      <c r="G25" s="12">
        <v>3</v>
      </c>
      <c r="H25" s="15">
        <f t="shared" si="2"/>
        <v>40</v>
      </c>
      <c r="I25" s="12">
        <v>141</v>
      </c>
      <c r="J25" s="12">
        <v>71</v>
      </c>
      <c r="K25" s="12">
        <v>1</v>
      </c>
      <c r="L25" s="23" t="s">
        <v>74</v>
      </c>
    </row>
    <row r="26" spans="1:13" ht="15.9" customHeight="1" x14ac:dyDescent="0.3">
      <c r="A26" s="40"/>
      <c r="B26" s="132"/>
      <c r="C26" s="38" t="s">
        <v>33</v>
      </c>
      <c r="D26" s="38" t="s">
        <v>52</v>
      </c>
      <c r="E26" s="12">
        <v>67</v>
      </c>
      <c r="F26" s="12">
        <v>5</v>
      </c>
      <c r="G26" s="12">
        <v>2</v>
      </c>
      <c r="H26" s="15">
        <f t="shared" si="2"/>
        <v>31</v>
      </c>
      <c r="I26" s="12">
        <v>105</v>
      </c>
      <c r="J26" s="12">
        <v>53</v>
      </c>
      <c r="K26" s="12">
        <v>1</v>
      </c>
      <c r="L26" s="23" t="s">
        <v>74</v>
      </c>
    </row>
    <row r="27" spans="1:13" ht="15.9" customHeight="1" x14ac:dyDescent="0.3">
      <c r="A27" s="40"/>
      <c r="B27" s="132"/>
      <c r="C27" s="38" t="s">
        <v>44</v>
      </c>
      <c r="D27" s="38" t="s">
        <v>52</v>
      </c>
      <c r="E27" s="12">
        <v>60</v>
      </c>
      <c r="F27" s="12">
        <v>5</v>
      </c>
      <c r="G27" s="12">
        <v>4</v>
      </c>
      <c r="H27" s="15">
        <f t="shared" si="2"/>
        <v>28</v>
      </c>
      <c r="I27" s="12">
        <v>97</v>
      </c>
      <c r="J27" s="12">
        <v>49</v>
      </c>
      <c r="K27" s="12">
        <v>1</v>
      </c>
      <c r="L27" s="23" t="s">
        <v>74</v>
      </c>
    </row>
    <row r="28" spans="1:13" ht="15.9" customHeight="1" x14ac:dyDescent="0.3">
      <c r="A28" s="40"/>
      <c r="B28" s="132"/>
      <c r="C28" s="38" t="s">
        <v>45</v>
      </c>
      <c r="D28" s="38" t="s">
        <v>21</v>
      </c>
      <c r="E28" s="12">
        <v>88</v>
      </c>
      <c r="F28" s="12">
        <v>3</v>
      </c>
      <c r="G28" s="12">
        <v>4</v>
      </c>
      <c r="H28" s="15">
        <f t="shared" si="2"/>
        <v>36</v>
      </c>
      <c r="I28" s="12">
        <v>131</v>
      </c>
      <c r="J28" s="12">
        <v>66</v>
      </c>
      <c r="K28" s="12">
        <v>1</v>
      </c>
      <c r="L28" s="23" t="s">
        <v>74</v>
      </c>
    </row>
    <row r="29" spans="1:13" ht="15.9" customHeight="1" x14ac:dyDescent="0.3">
      <c r="A29" s="40"/>
      <c r="B29" s="132"/>
      <c r="C29" s="38" t="s">
        <v>46</v>
      </c>
      <c r="D29" s="38" t="s">
        <v>52</v>
      </c>
      <c r="E29" s="12">
        <v>75</v>
      </c>
      <c r="F29" s="12">
        <v>4</v>
      </c>
      <c r="G29" s="12">
        <v>3</v>
      </c>
      <c r="H29" s="15">
        <f t="shared" si="2"/>
        <v>32</v>
      </c>
      <c r="I29" s="12">
        <v>114</v>
      </c>
      <c r="J29" s="12">
        <v>57</v>
      </c>
      <c r="K29" s="12">
        <v>1</v>
      </c>
      <c r="L29" s="23" t="s">
        <v>74</v>
      </c>
    </row>
    <row r="30" spans="1:13" ht="15.9" customHeight="1" thickBot="1" x14ac:dyDescent="0.35">
      <c r="A30" s="41"/>
      <c r="B30" s="135"/>
      <c r="C30" s="45" t="s">
        <v>47</v>
      </c>
      <c r="D30" s="45" t="s">
        <v>52</v>
      </c>
      <c r="E30" s="46">
        <v>65</v>
      </c>
      <c r="F30" s="46">
        <v>0</v>
      </c>
      <c r="G30" s="46">
        <v>4</v>
      </c>
      <c r="H30" s="47">
        <f t="shared" si="2"/>
        <v>28</v>
      </c>
      <c r="I30" s="46">
        <v>97</v>
      </c>
      <c r="J30" s="46">
        <v>49</v>
      </c>
      <c r="K30" s="46">
        <v>1</v>
      </c>
      <c r="L30" s="48" t="s">
        <v>74</v>
      </c>
    </row>
    <row r="31" spans="1:13" ht="15.9" customHeight="1" x14ac:dyDescent="0.3">
      <c r="A31" s="42"/>
      <c r="B31" s="131" t="s">
        <v>64</v>
      </c>
      <c r="C31" s="43" t="s">
        <v>34</v>
      </c>
      <c r="D31" s="43" t="s">
        <v>52</v>
      </c>
      <c r="E31" s="28">
        <v>67</v>
      </c>
      <c r="F31" s="28">
        <v>4</v>
      </c>
      <c r="G31" s="28">
        <v>3</v>
      </c>
      <c r="H31" s="44">
        <f>(I31-(E31+F31+G31))</f>
        <v>31</v>
      </c>
      <c r="I31" s="28">
        <v>105</v>
      </c>
      <c r="J31" s="28">
        <v>53</v>
      </c>
      <c r="K31" s="28">
        <v>0</v>
      </c>
      <c r="L31" s="29">
        <v>1</v>
      </c>
    </row>
    <row r="32" spans="1:13" ht="15.9" customHeight="1" x14ac:dyDescent="0.3">
      <c r="A32" s="40"/>
      <c r="B32" s="132"/>
      <c r="C32" s="38" t="s">
        <v>35</v>
      </c>
      <c r="D32" s="38" t="s">
        <v>21</v>
      </c>
      <c r="E32" s="12">
        <v>94</v>
      </c>
      <c r="F32" s="12">
        <v>7</v>
      </c>
      <c r="G32" s="12">
        <v>3</v>
      </c>
      <c r="H32" s="15">
        <f t="shared" ref="H32:H38" si="3">(I32-(E32+F32+G32))</f>
        <v>41</v>
      </c>
      <c r="I32" s="12">
        <v>145</v>
      </c>
      <c r="J32" s="12">
        <v>73</v>
      </c>
      <c r="K32" s="12">
        <v>1</v>
      </c>
      <c r="L32" s="23" t="s">
        <v>74</v>
      </c>
    </row>
    <row r="33" spans="1:12" ht="15.9" customHeight="1" x14ac:dyDescent="0.3">
      <c r="A33" s="40"/>
      <c r="B33" s="132"/>
      <c r="C33" s="38" t="s">
        <v>36</v>
      </c>
      <c r="D33" s="38" t="s">
        <v>21</v>
      </c>
      <c r="E33" s="12">
        <v>90</v>
      </c>
      <c r="F33" s="12">
        <v>8</v>
      </c>
      <c r="G33" s="12">
        <v>3</v>
      </c>
      <c r="H33" s="15">
        <f t="shared" si="3"/>
        <v>40</v>
      </c>
      <c r="I33" s="12">
        <v>141</v>
      </c>
      <c r="J33" s="12">
        <v>71</v>
      </c>
      <c r="K33" s="12">
        <v>1</v>
      </c>
      <c r="L33" s="23" t="s">
        <v>74</v>
      </c>
    </row>
    <row r="34" spans="1:12" ht="15.9" customHeight="1" x14ac:dyDescent="0.3">
      <c r="A34" s="40"/>
      <c r="B34" s="132"/>
      <c r="C34" s="38" t="s">
        <v>37</v>
      </c>
      <c r="D34" s="38" t="s">
        <v>52</v>
      </c>
      <c r="E34" s="12">
        <v>67</v>
      </c>
      <c r="F34" s="12">
        <v>5</v>
      </c>
      <c r="G34" s="12">
        <v>2</v>
      </c>
      <c r="H34" s="15">
        <f t="shared" si="3"/>
        <v>31</v>
      </c>
      <c r="I34" s="12">
        <v>105</v>
      </c>
      <c r="J34" s="12">
        <v>53</v>
      </c>
      <c r="K34" s="12">
        <v>0</v>
      </c>
      <c r="L34" s="23">
        <v>1</v>
      </c>
    </row>
    <row r="35" spans="1:12" ht="15.9" customHeight="1" x14ac:dyDescent="0.3">
      <c r="A35" s="40"/>
      <c r="B35" s="132"/>
      <c r="C35" s="38" t="s">
        <v>49</v>
      </c>
      <c r="D35" s="38" t="s">
        <v>52</v>
      </c>
      <c r="E35" s="12">
        <v>60</v>
      </c>
      <c r="F35" s="12">
        <v>5</v>
      </c>
      <c r="G35" s="12">
        <v>4</v>
      </c>
      <c r="H35" s="15">
        <f t="shared" si="3"/>
        <v>28</v>
      </c>
      <c r="I35" s="12">
        <v>97</v>
      </c>
      <c r="J35" s="12">
        <v>49</v>
      </c>
      <c r="K35" s="12">
        <v>0</v>
      </c>
      <c r="L35" s="23">
        <v>1</v>
      </c>
    </row>
    <row r="36" spans="1:12" ht="15.9" customHeight="1" x14ac:dyDescent="0.3">
      <c r="A36" s="40"/>
      <c r="B36" s="132"/>
      <c r="C36" s="38" t="s">
        <v>48</v>
      </c>
      <c r="D36" s="38" t="s">
        <v>21</v>
      </c>
      <c r="E36" s="12">
        <v>88</v>
      </c>
      <c r="F36" s="12">
        <v>3</v>
      </c>
      <c r="G36" s="12">
        <v>4</v>
      </c>
      <c r="H36" s="15">
        <f t="shared" si="3"/>
        <v>36</v>
      </c>
      <c r="I36" s="12">
        <v>131</v>
      </c>
      <c r="J36" s="12">
        <v>66</v>
      </c>
      <c r="K36" s="12">
        <v>1</v>
      </c>
      <c r="L36" s="23" t="s">
        <v>74</v>
      </c>
    </row>
    <row r="37" spans="1:12" ht="15.9" customHeight="1" x14ac:dyDescent="0.3">
      <c r="A37" s="40"/>
      <c r="B37" s="132"/>
      <c r="C37" s="38" t="s">
        <v>50</v>
      </c>
      <c r="D37" s="38" t="s">
        <v>52</v>
      </c>
      <c r="E37" s="12">
        <v>75</v>
      </c>
      <c r="F37" s="12">
        <v>4</v>
      </c>
      <c r="G37" s="12">
        <v>3</v>
      </c>
      <c r="H37" s="15">
        <f t="shared" si="3"/>
        <v>32</v>
      </c>
      <c r="I37" s="12">
        <v>114</v>
      </c>
      <c r="J37" s="12">
        <v>57</v>
      </c>
      <c r="K37" s="12">
        <v>1</v>
      </c>
      <c r="L37" s="23" t="s">
        <v>74</v>
      </c>
    </row>
    <row r="38" spans="1:12" ht="15.9" customHeight="1" x14ac:dyDescent="0.3">
      <c r="A38" s="40"/>
      <c r="B38" s="132"/>
      <c r="C38" s="38" t="s">
        <v>51</v>
      </c>
      <c r="D38" s="38" t="s">
        <v>52</v>
      </c>
      <c r="E38" s="12">
        <v>65</v>
      </c>
      <c r="F38" s="12">
        <v>0</v>
      </c>
      <c r="G38" s="12">
        <v>4</v>
      </c>
      <c r="H38" s="15">
        <f t="shared" si="3"/>
        <v>28</v>
      </c>
      <c r="I38" s="12">
        <v>97</v>
      </c>
      <c r="J38" s="12">
        <v>49</v>
      </c>
      <c r="K38" s="12">
        <v>1</v>
      </c>
      <c r="L38" s="23" t="s">
        <v>74</v>
      </c>
    </row>
    <row r="39" spans="1:12" ht="15.9" customHeight="1" x14ac:dyDescent="0.3">
      <c r="A39" s="40"/>
      <c r="B39" s="132" t="s">
        <v>54</v>
      </c>
      <c r="C39" s="132"/>
      <c r="D39" s="132"/>
      <c r="E39" s="13">
        <f t="shared" ref="E39:K39" si="4">SUM(E7:E38)</f>
        <v>2424</v>
      </c>
      <c r="F39" s="13">
        <f t="shared" si="4"/>
        <v>144</v>
      </c>
      <c r="G39" s="13">
        <f t="shared" si="4"/>
        <v>104</v>
      </c>
      <c r="H39" s="13">
        <f t="shared" si="4"/>
        <v>1068</v>
      </c>
      <c r="I39" s="13">
        <f t="shared" si="4"/>
        <v>3740</v>
      </c>
      <c r="J39" s="13">
        <f t="shared" si="4"/>
        <v>1884</v>
      </c>
      <c r="K39" s="13">
        <f t="shared" si="4"/>
        <v>29</v>
      </c>
      <c r="L39" s="59">
        <v>3</v>
      </c>
    </row>
    <row r="40" spans="1:12" ht="15.9" customHeight="1" thickBot="1" x14ac:dyDescent="0.35">
      <c r="A40" s="41"/>
      <c r="B40" s="135"/>
      <c r="C40" s="135"/>
      <c r="D40" s="135"/>
      <c r="E40" s="26"/>
      <c r="F40" s="26"/>
      <c r="G40" s="26"/>
      <c r="H40" s="139" t="s">
        <v>82</v>
      </c>
      <c r="I40" s="140"/>
      <c r="J40" s="140"/>
      <c r="K40" s="140"/>
      <c r="L40" s="141"/>
    </row>
    <row r="41" spans="1:12" ht="15.9" customHeight="1" x14ac:dyDescent="0.3"/>
    <row r="42" spans="1:12" ht="15.9" customHeight="1" x14ac:dyDescent="0.3"/>
    <row r="43" spans="1:12" ht="15.9" customHeight="1" x14ac:dyDescent="0.3"/>
  </sheetData>
  <mergeCells count="16">
    <mergeCell ref="C1:G2"/>
    <mergeCell ref="H1:L2"/>
    <mergeCell ref="B7:B14"/>
    <mergeCell ref="B15:B22"/>
    <mergeCell ref="B23:B30"/>
    <mergeCell ref="B31:B38"/>
    <mergeCell ref="I3:I5"/>
    <mergeCell ref="J3:J5"/>
    <mergeCell ref="B39:D40"/>
    <mergeCell ref="A3:A5"/>
    <mergeCell ref="B3:B5"/>
    <mergeCell ref="C3:C5"/>
    <mergeCell ref="D3:D5"/>
    <mergeCell ref="F3:F5"/>
    <mergeCell ref="H3:H4"/>
    <mergeCell ref="H40:L40"/>
  </mergeCells>
  <pageMargins left="0.43307086614173229" right="0.47244094488188981" top="0.51181102362204722" bottom="1.3385826771653544" header="0.27559055118110237" footer="0.31496062992125984"/>
  <pageSetup paperSize="9" orientation="landscape" r:id="rId1"/>
  <headerFooter differentOddEven="1" differentFirst="1">
    <firstHeader>&amp;C1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topLeftCell="A22" workbookViewId="0">
      <selection activeCell="I41" sqref="I41:L41"/>
    </sheetView>
  </sheetViews>
  <sheetFormatPr defaultRowHeight="14.4" x14ac:dyDescent="0.3"/>
  <cols>
    <col min="1" max="1" width="7.88671875" customWidth="1"/>
    <col min="2" max="2" width="7.33203125" customWidth="1"/>
    <col min="3" max="3" width="8" customWidth="1"/>
    <col min="4" max="4" width="7.6640625" customWidth="1"/>
    <col min="5" max="5" width="16.44140625" customWidth="1"/>
    <col min="6" max="6" width="17.6640625" customWidth="1"/>
    <col min="7" max="7" width="16.88671875" customWidth="1"/>
    <col min="8" max="8" width="14.6640625" customWidth="1"/>
    <col min="9" max="9" width="10.44140625" customWidth="1"/>
    <col min="10" max="10" width="11" customWidth="1"/>
    <col min="11" max="11" width="8.33203125" customWidth="1"/>
    <col min="12" max="12" width="9.109375" customWidth="1"/>
    <col min="14" max="14" width="9.6640625" customWidth="1"/>
  </cols>
  <sheetData>
    <row r="1" spans="1:15" ht="10.5" customHeight="1" thickBot="1" x14ac:dyDescent="0.35"/>
    <row r="2" spans="1:15" ht="21.75" customHeight="1" x14ac:dyDescent="0.3">
      <c r="A2" s="5"/>
      <c r="B2" s="6"/>
      <c r="C2" s="6"/>
      <c r="D2" s="6"/>
      <c r="E2" s="6"/>
      <c r="F2" s="53" t="s">
        <v>8</v>
      </c>
      <c r="G2" s="53"/>
      <c r="H2" s="6"/>
      <c r="I2" s="6"/>
      <c r="J2" s="6" t="s">
        <v>12</v>
      </c>
      <c r="K2" s="6"/>
      <c r="L2" s="7"/>
    </row>
    <row r="3" spans="1:15" ht="4.5" customHeight="1" x14ac:dyDescent="0.3">
      <c r="A3" s="8"/>
      <c r="L3" s="9"/>
    </row>
    <row r="4" spans="1:15" x14ac:dyDescent="0.3">
      <c r="A4" s="161" t="s">
        <v>0</v>
      </c>
      <c r="B4" s="137" t="s">
        <v>1</v>
      </c>
      <c r="C4" s="137" t="s">
        <v>2</v>
      </c>
      <c r="D4" s="137" t="s">
        <v>3</v>
      </c>
      <c r="E4" s="137" t="s">
        <v>4</v>
      </c>
      <c r="F4" s="137" t="s">
        <v>5</v>
      </c>
      <c r="G4" s="32" t="s">
        <v>58</v>
      </c>
      <c r="H4" s="137" t="s">
        <v>55</v>
      </c>
      <c r="I4" s="137" t="s">
        <v>6</v>
      </c>
      <c r="J4" s="137" t="s">
        <v>7</v>
      </c>
      <c r="K4" s="36" t="s">
        <v>78</v>
      </c>
      <c r="L4" s="37"/>
    </row>
    <row r="5" spans="1:15" x14ac:dyDescent="0.3">
      <c r="A5" s="162"/>
      <c r="B5" s="138"/>
      <c r="C5" s="138"/>
      <c r="D5" s="138"/>
      <c r="E5" s="138"/>
      <c r="F5" s="138"/>
      <c r="G5" s="33" t="s">
        <v>59</v>
      </c>
      <c r="H5" s="138"/>
      <c r="I5" s="138"/>
      <c r="J5" s="138"/>
      <c r="K5" s="158" t="s">
        <v>9</v>
      </c>
      <c r="L5" s="159"/>
    </row>
    <row r="6" spans="1:15" x14ac:dyDescent="0.3">
      <c r="A6" s="162"/>
      <c r="B6" s="138"/>
      <c r="C6" s="138"/>
      <c r="D6" s="138"/>
      <c r="E6" s="31" t="s">
        <v>77</v>
      </c>
      <c r="F6" s="160"/>
      <c r="G6" s="33" t="s">
        <v>60</v>
      </c>
      <c r="H6" s="30" t="s">
        <v>56</v>
      </c>
      <c r="I6" s="138"/>
      <c r="J6" s="138"/>
      <c r="K6" s="17" t="s">
        <v>10</v>
      </c>
      <c r="L6" s="50" t="s">
        <v>11</v>
      </c>
    </row>
    <row r="7" spans="1:15" x14ac:dyDescent="0.3">
      <c r="A7" s="21"/>
      <c r="B7" s="11"/>
      <c r="C7" s="11"/>
      <c r="D7" s="11"/>
      <c r="E7" t="s">
        <v>57</v>
      </c>
      <c r="F7" t="s">
        <v>57</v>
      </c>
      <c r="G7" s="34" t="s">
        <v>38</v>
      </c>
      <c r="H7" s="31" t="s">
        <v>57</v>
      </c>
      <c r="I7" s="31" t="s">
        <v>57</v>
      </c>
      <c r="J7" s="31" t="s">
        <v>76</v>
      </c>
      <c r="K7" s="31"/>
      <c r="L7" s="35"/>
    </row>
    <row r="8" spans="1:15" x14ac:dyDescent="0.3">
      <c r="A8" s="51" t="s">
        <v>80</v>
      </c>
      <c r="B8" s="121" t="s">
        <v>17</v>
      </c>
      <c r="C8" s="52" t="s">
        <v>13</v>
      </c>
      <c r="D8" s="52" t="s">
        <v>52</v>
      </c>
      <c r="E8" s="12">
        <v>71</v>
      </c>
      <c r="F8" s="12">
        <v>3</v>
      </c>
      <c r="G8" s="12">
        <v>3</v>
      </c>
      <c r="H8" s="15">
        <f>(I8-(E8+F8+G8))</f>
        <v>32</v>
      </c>
      <c r="I8" s="12">
        <v>109</v>
      </c>
      <c r="J8" s="12">
        <v>55</v>
      </c>
      <c r="K8" s="12">
        <v>1</v>
      </c>
      <c r="L8" s="23" t="s">
        <v>53</v>
      </c>
      <c r="M8" s="49"/>
      <c r="N8" s="4"/>
      <c r="O8" s="4"/>
    </row>
    <row r="9" spans="1:15" x14ac:dyDescent="0.3">
      <c r="A9" s="39"/>
      <c r="B9" s="121"/>
      <c r="C9" s="38" t="s">
        <v>14</v>
      </c>
      <c r="D9" s="38" t="s">
        <v>21</v>
      </c>
      <c r="E9" s="12">
        <v>91</v>
      </c>
      <c r="F9" s="12">
        <v>4</v>
      </c>
      <c r="G9" s="12">
        <v>4</v>
      </c>
      <c r="H9" s="15">
        <f t="shared" ref="H9:H15" si="0">(I9-(E9+F9+G9))</f>
        <v>37</v>
      </c>
      <c r="I9" s="12">
        <v>136</v>
      </c>
      <c r="J9" s="12">
        <v>69</v>
      </c>
      <c r="K9" s="12">
        <v>1</v>
      </c>
      <c r="L9" s="23" t="s">
        <v>53</v>
      </c>
      <c r="M9" s="1"/>
      <c r="N9" s="4"/>
      <c r="O9" s="4"/>
    </row>
    <row r="10" spans="1:15" x14ac:dyDescent="0.3">
      <c r="A10" s="40"/>
      <c r="B10" s="121"/>
      <c r="C10" s="38" t="s">
        <v>15</v>
      </c>
      <c r="D10" s="38" t="s">
        <v>52</v>
      </c>
      <c r="E10" s="12">
        <v>66</v>
      </c>
      <c r="F10" s="12">
        <v>4</v>
      </c>
      <c r="G10" s="12">
        <v>3</v>
      </c>
      <c r="H10" s="15">
        <f t="shared" si="0"/>
        <v>30</v>
      </c>
      <c r="I10" s="12">
        <v>103</v>
      </c>
      <c r="J10" s="12">
        <v>52</v>
      </c>
      <c r="K10" s="12">
        <v>1</v>
      </c>
      <c r="L10" s="23" t="s">
        <v>53</v>
      </c>
      <c r="M10" s="1"/>
      <c r="N10" s="4"/>
      <c r="O10" s="4"/>
    </row>
    <row r="11" spans="1:15" x14ac:dyDescent="0.3">
      <c r="A11" s="40"/>
      <c r="B11" s="121"/>
      <c r="C11" s="38" t="s">
        <v>16</v>
      </c>
      <c r="D11" s="38" t="s">
        <v>52</v>
      </c>
      <c r="E11" s="12">
        <v>72</v>
      </c>
      <c r="F11" s="12">
        <v>0</v>
      </c>
      <c r="G11" s="12">
        <v>3</v>
      </c>
      <c r="H11" s="15">
        <f t="shared" si="0"/>
        <v>31</v>
      </c>
      <c r="I11" s="12">
        <v>106</v>
      </c>
      <c r="J11" s="12">
        <v>53</v>
      </c>
      <c r="K11" s="12">
        <v>1</v>
      </c>
      <c r="L11" s="23" t="s">
        <v>53</v>
      </c>
      <c r="M11" s="1"/>
      <c r="N11" s="4"/>
      <c r="O11" s="4"/>
    </row>
    <row r="12" spans="1:15" x14ac:dyDescent="0.3">
      <c r="A12" s="40"/>
      <c r="B12" s="121"/>
      <c r="C12" s="38" t="s">
        <v>22</v>
      </c>
      <c r="D12" s="38" t="s">
        <v>21</v>
      </c>
      <c r="E12" s="12">
        <v>94</v>
      </c>
      <c r="F12" s="12">
        <v>4</v>
      </c>
      <c r="G12" s="12">
        <v>3</v>
      </c>
      <c r="H12" s="15">
        <f t="shared" si="0"/>
        <v>40</v>
      </c>
      <c r="I12" s="12">
        <v>141</v>
      </c>
      <c r="J12" s="12">
        <v>71</v>
      </c>
      <c r="K12" s="12">
        <v>1</v>
      </c>
      <c r="L12" s="23" t="s">
        <v>53</v>
      </c>
      <c r="M12" s="1"/>
      <c r="N12" s="4"/>
      <c r="O12" s="4"/>
    </row>
    <row r="13" spans="1:15" x14ac:dyDescent="0.3">
      <c r="A13" s="40"/>
      <c r="B13" s="121"/>
      <c r="C13" s="38" t="s">
        <v>23</v>
      </c>
      <c r="D13" s="38" t="s">
        <v>52</v>
      </c>
      <c r="E13" s="12">
        <v>71</v>
      </c>
      <c r="F13" s="12">
        <v>4</v>
      </c>
      <c r="G13" s="12">
        <v>4</v>
      </c>
      <c r="H13" s="15">
        <f t="shared" si="0"/>
        <v>31</v>
      </c>
      <c r="I13" s="12">
        <v>110</v>
      </c>
      <c r="J13" s="12">
        <v>55</v>
      </c>
      <c r="K13" s="12">
        <v>1</v>
      </c>
      <c r="L13" s="23" t="s">
        <v>53</v>
      </c>
      <c r="M13" s="1"/>
      <c r="N13" s="4"/>
      <c r="O13" s="4"/>
    </row>
    <row r="14" spans="1:15" x14ac:dyDescent="0.3">
      <c r="A14" s="40"/>
      <c r="B14" s="121"/>
      <c r="C14" s="38" t="s">
        <v>24</v>
      </c>
      <c r="D14" s="38" t="s">
        <v>52</v>
      </c>
      <c r="E14" s="12">
        <v>63</v>
      </c>
      <c r="F14" s="12">
        <v>4</v>
      </c>
      <c r="G14" s="12">
        <v>3</v>
      </c>
      <c r="H14" s="15">
        <f t="shared" si="0"/>
        <v>28</v>
      </c>
      <c r="I14" s="12">
        <v>98</v>
      </c>
      <c r="J14" s="12">
        <v>50</v>
      </c>
      <c r="K14" s="12">
        <v>0</v>
      </c>
      <c r="L14" s="23">
        <v>1</v>
      </c>
      <c r="M14" s="1"/>
      <c r="N14" s="4"/>
      <c r="O14" s="4"/>
    </row>
    <row r="15" spans="1:15" x14ac:dyDescent="0.3">
      <c r="A15" s="40"/>
      <c r="B15" s="122"/>
      <c r="C15" s="38" t="s">
        <v>25</v>
      </c>
      <c r="D15" s="38" t="s">
        <v>21</v>
      </c>
      <c r="E15" s="12">
        <v>82</v>
      </c>
      <c r="F15" s="12">
        <v>4</v>
      </c>
      <c r="G15" s="12">
        <v>4</v>
      </c>
      <c r="H15" s="15">
        <f t="shared" si="0"/>
        <v>36</v>
      </c>
      <c r="I15" s="12">
        <v>126</v>
      </c>
      <c r="J15" s="12">
        <v>63</v>
      </c>
      <c r="K15" s="12">
        <v>1</v>
      </c>
      <c r="L15" s="23" t="s">
        <v>53</v>
      </c>
      <c r="M15" s="1"/>
      <c r="N15" s="4"/>
      <c r="O15" s="4"/>
    </row>
    <row r="16" spans="1:15" x14ac:dyDescent="0.3">
      <c r="A16" s="40"/>
      <c r="B16" s="120" t="s">
        <v>62</v>
      </c>
      <c r="C16" s="38" t="s">
        <v>26</v>
      </c>
      <c r="D16" s="38" t="s">
        <v>52</v>
      </c>
      <c r="E16" s="12">
        <v>71</v>
      </c>
      <c r="F16" s="12">
        <v>3</v>
      </c>
      <c r="G16" s="12">
        <v>3</v>
      </c>
      <c r="H16" s="15">
        <f>(I16-(E16+F16+G16))</f>
        <v>32</v>
      </c>
      <c r="I16" s="12">
        <v>109</v>
      </c>
      <c r="J16" s="12">
        <v>55</v>
      </c>
      <c r="K16" s="12">
        <v>1</v>
      </c>
      <c r="L16" s="23" t="s">
        <v>53</v>
      </c>
    </row>
    <row r="17" spans="1:12" x14ac:dyDescent="0.3">
      <c r="A17" s="40"/>
      <c r="B17" s="121"/>
      <c r="C17" s="38" t="s">
        <v>27</v>
      </c>
      <c r="D17" s="38" t="s">
        <v>21</v>
      </c>
      <c r="E17" s="12">
        <v>91</v>
      </c>
      <c r="F17" s="12">
        <v>4</v>
      </c>
      <c r="G17" s="12">
        <v>4</v>
      </c>
      <c r="H17" s="15">
        <f t="shared" ref="H17:H23" si="1">(I17-(E17+F17+G17))</f>
        <v>37</v>
      </c>
      <c r="I17" s="12">
        <v>136</v>
      </c>
      <c r="J17" s="12">
        <v>69</v>
      </c>
      <c r="K17" s="12">
        <v>1</v>
      </c>
      <c r="L17" s="23" t="s">
        <v>53</v>
      </c>
    </row>
    <row r="18" spans="1:12" x14ac:dyDescent="0.3">
      <c r="A18" s="40"/>
      <c r="B18" s="121"/>
      <c r="C18" s="38" t="s">
        <v>28</v>
      </c>
      <c r="D18" s="38" t="s">
        <v>52</v>
      </c>
      <c r="E18" s="12">
        <v>66</v>
      </c>
      <c r="F18" s="12">
        <v>4</v>
      </c>
      <c r="G18" s="12">
        <v>3</v>
      </c>
      <c r="H18" s="15">
        <f t="shared" si="1"/>
        <v>30</v>
      </c>
      <c r="I18" s="12">
        <v>103</v>
      </c>
      <c r="J18" s="12">
        <v>52</v>
      </c>
      <c r="K18" s="12">
        <v>1</v>
      </c>
      <c r="L18" s="23" t="s">
        <v>53</v>
      </c>
    </row>
    <row r="19" spans="1:12" x14ac:dyDescent="0.3">
      <c r="A19" s="40"/>
      <c r="B19" s="121"/>
      <c r="C19" s="38" t="s">
        <v>29</v>
      </c>
      <c r="D19" s="38" t="s">
        <v>52</v>
      </c>
      <c r="E19" s="12">
        <v>72</v>
      </c>
      <c r="F19" s="12">
        <v>0</v>
      </c>
      <c r="G19" s="12">
        <v>3</v>
      </c>
      <c r="H19" s="15">
        <f t="shared" si="1"/>
        <v>31</v>
      </c>
      <c r="I19" s="12">
        <v>106</v>
      </c>
      <c r="J19" s="12">
        <v>53</v>
      </c>
      <c r="K19" s="12">
        <v>1</v>
      </c>
      <c r="L19" s="23" t="s">
        <v>53</v>
      </c>
    </row>
    <row r="20" spans="1:12" x14ac:dyDescent="0.3">
      <c r="A20" s="40"/>
      <c r="B20" s="121"/>
      <c r="C20" s="38" t="s">
        <v>40</v>
      </c>
      <c r="D20" s="38" t="s">
        <v>21</v>
      </c>
      <c r="E20" s="12">
        <v>94</v>
      </c>
      <c r="F20" s="12">
        <v>4</v>
      </c>
      <c r="G20" s="12">
        <v>3</v>
      </c>
      <c r="H20" s="15">
        <f t="shared" si="1"/>
        <v>40</v>
      </c>
      <c r="I20" s="12">
        <v>141</v>
      </c>
      <c r="J20" s="12">
        <v>71</v>
      </c>
      <c r="K20" s="12">
        <v>1</v>
      </c>
      <c r="L20" s="23" t="s">
        <v>53</v>
      </c>
    </row>
    <row r="21" spans="1:12" x14ac:dyDescent="0.3">
      <c r="A21" s="40"/>
      <c r="B21" s="121"/>
      <c r="C21" s="38" t="s">
        <v>41</v>
      </c>
      <c r="D21" s="38" t="s">
        <v>52</v>
      </c>
      <c r="E21" s="12">
        <v>71</v>
      </c>
      <c r="F21" s="12">
        <v>4</v>
      </c>
      <c r="G21" s="12">
        <v>4</v>
      </c>
      <c r="H21" s="15">
        <f t="shared" si="1"/>
        <v>31</v>
      </c>
      <c r="I21" s="12">
        <v>110</v>
      </c>
      <c r="J21" s="12">
        <v>55</v>
      </c>
      <c r="K21" s="12">
        <v>1</v>
      </c>
      <c r="L21" s="23" t="s">
        <v>53</v>
      </c>
    </row>
    <row r="22" spans="1:12" x14ac:dyDescent="0.3">
      <c r="A22" s="40"/>
      <c r="B22" s="121"/>
      <c r="C22" s="38" t="s">
        <v>42</v>
      </c>
      <c r="D22" s="38" t="s">
        <v>52</v>
      </c>
      <c r="E22" s="12">
        <v>63</v>
      </c>
      <c r="F22" s="12">
        <v>4</v>
      </c>
      <c r="G22" s="12">
        <v>3</v>
      </c>
      <c r="H22" s="15">
        <f t="shared" si="1"/>
        <v>28</v>
      </c>
      <c r="I22" s="12">
        <v>98</v>
      </c>
      <c r="J22" s="12">
        <v>50</v>
      </c>
      <c r="K22" s="12">
        <v>0</v>
      </c>
      <c r="L22" s="23">
        <v>1</v>
      </c>
    </row>
    <row r="23" spans="1:12" x14ac:dyDescent="0.3">
      <c r="A23" s="40"/>
      <c r="B23" s="122"/>
      <c r="C23" s="38" t="s">
        <v>43</v>
      </c>
      <c r="D23" s="38" t="s">
        <v>21</v>
      </c>
      <c r="E23" s="12">
        <v>82</v>
      </c>
      <c r="F23" s="12">
        <v>4</v>
      </c>
      <c r="G23" s="12">
        <v>4</v>
      </c>
      <c r="H23" s="15">
        <f t="shared" si="1"/>
        <v>36</v>
      </c>
      <c r="I23" s="12">
        <v>126</v>
      </c>
      <c r="J23" s="12">
        <v>63</v>
      </c>
      <c r="K23" s="12">
        <v>1</v>
      </c>
      <c r="L23" s="23" t="s">
        <v>53</v>
      </c>
    </row>
    <row r="24" spans="1:12" x14ac:dyDescent="0.3">
      <c r="A24" s="40"/>
      <c r="B24" s="120" t="s">
        <v>63</v>
      </c>
      <c r="C24" s="38" t="s">
        <v>30</v>
      </c>
      <c r="D24" s="38" t="s">
        <v>52</v>
      </c>
      <c r="E24" s="12">
        <v>71</v>
      </c>
      <c r="F24" s="12">
        <v>3</v>
      </c>
      <c r="G24" s="12">
        <v>3</v>
      </c>
      <c r="H24" s="15">
        <f>(I24-(E24+F24+G24))</f>
        <v>32</v>
      </c>
      <c r="I24" s="12">
        <v>109</v>
      </c>
      <c r="J24" s="12">
        <v>55</v>
      </c>
      <c r="K24" s="12">
        <v>1</v>
      </c>
      <c r="L24" s="23" t="s">
        <v>53</v>
      </c>
    </row>
    <row r="25" spans="1:12" x14ac:dyDescent="0.3">
      <c r="A25" s="40"/>
      <c r="B25" s="121"/>
      <c r="C25" s="38" t="s">
        <v>31</v>
      </c>
      <c r="D25" s="38" t="s">
        <v>21</v>
      </c>
      <c r="E25" s="12">
        <v>91</v>
      </c>
      <c r="F25" s="12">
        <v>4</v>
      </c>
      <c r="G25" s="12">
        <v>4</v>
      </c>
      <c r="H25" s="15">
        <f t="shared" ref="H25:H31" si="2">(I25-(E25+F25+G25))</f>
        <v>37</v>
      </c>
      <c r="I25" s="12">
        <v>136</v>
      </c>
      <c r="J25" s="12">
        <v>69</v>
      </c>
      <c r="K25" s="12">
        <v>1</v>
      </c>
      <c r="L25" s="23" t="s">
        <v>53</v>
      </c>
    </row>
    <row r="26" spans="1:12" x14ac:dyDescent="0.3">
      <c r="A26" s="40"/>
      <c r="B26" s="121"/>
      <c r="C26" s="38" t="s">
        <v>32</v>
      </c>
      <c r="D26" s="38" t="s">
        <v>52</v>
      </c>
      <c r="E26" s="12">
        <v>66</v>
      </c>
      <c r="F26" s="12">
        <v>4</v>
      </c>
      <c r="G26" s="12">
        <v>3</v>
      </c>
      <c r="H26" s="15">
        <f t="shared" si="2"/>
        <v>30</v>
      </c>
      <c r="I26" s="12">
        <v>103</v>
      </c>
      <c r="J26" s="12">
        <v>52</v>
      </c>
      <c r="K26" s="12">
        <v>0</v>
      </c>
      <c r="L26" s="23">
        <v>1</v>
      </c>
    </row>
    <row r="27" spans="1:12" x14ac:dyDescent="0.3">
      <c r="A27" s="40"/>
      <c r="B27" s="121"/>
      <c r="C27" s="38" t="s">
        <v>33</v>
      </c>
      <c r="D27" s="38" t="s">
        <v>52</v>
      </c>
      <c r="E27" s="12">
        <v>72</v>
      </c>
      <c r="F27" s="12">
        <v>0</v>
      </c>
      <c r="G27" s="12">
        <v>3</v>
      </c>
      <c r="H27" s="15">
        <f t="shared" si="2"/>
        <v>31</v>
      </c>
      <c r="I27" s="12">
        <v>106</v>
      </c>
      <c r="J27" s="12">
        <v>53</v>
      </c>
      <c r="K27" s="12">
        <v>1</v>
      </c>
      <c r="L27" s="23" t="s">
        <v>53</v>
      </c>
    </row>
    <row r="28" spans="1:12" x14ac:dyDescent="0.3">
      <c r="A28" s="40"/>
      <c r="B28" s="121"/>
      <c r="C28" s="38" t="s">
        <v>44</v>
      </c>
      <c r="D28" s="38" t="s">
        <v>21</v>
      </c>
      <c r="E28" s="12">
        <v>94</v>
      </c>
      <c r="F28" s="12">
        <v>4</v>
      </c>
      <c r="G28" s="12">
        <v>3</v>
      </c>
      <c r="H28" s="15">
        <f t="shared" si="2"/>
        <v>40</v>
      </c>
      <c r="I28" s="12">
        <v>141</v>
      </c>
      <c r="J28" s="12">
        <v>71</v>
      </c>
      <c r="K28" s="12">
        <v>1</v>
      </c>
      <c r="L28" s="23" t="s">
        <v>53</v>
      </c>
    </row>
    <row r="29" spans="1:12" x14ac:dyDescent="0.3">
      <c r="A29" s="40"/>
      <c r="B29" s="121"/>
      <c r="C29" s="38" t="s">
        <v>45</v>
      </c>
      <c r="D29" s="38" t="s">
        <v>52</v>
      </c>
      <c r="E29" s="12">
        <v>71</v>
      </c>
      <c r="F29" s="12">
        <v>4</v>
      </c>
      <c r="G29" s="12">
        <v>4</v>
      </c>
      <c r="H29" s="15">
        <f t="shared" si="2"/>
        <v>31</v>
      </c>
      <c r="I29" s="12">
        <v>110</v>
      </c>
      <c r="J29" s="12">
        <v>55</v>
      </c>
      <c r="K29" s="12">
        <v>1</v>
      </c>
      <c r="L29" s="23" t="s">
        <v>53</v>
      </c>
    </row>
    <row r="30" spans="1:12" x14ac:dyDescent="0.3">
      <c r="A30" s="40"/>
      <c r="B30" s="121"/>
      <c r="C30" s="38" t="s">
        <v>46</v>
      </c>
      <c r="D30" s="38" t="s">
        <v>52</v>
      </c>
      <c r="E30" s="12">
        <v>63</v>
      </c>
      <c r="F30" s="12">
        <v>4</v>
      </c>
      <c r="G30" s="12">
        <v>3</v>
      </c>
      <c r="H30" s="15">
        <f t="shared" si="2"/>
        <v>28</v>
      </c>
      <c r="I30" s="12">
        <v>98</v>
      </c>
      <c r="J30" s="12">
        <v>50</v>
      </c>
      <c r="K30" s="12">
        <v>0</v>
      </c>
      <c r="L30" s="23">
        <v>1</v>
      </c>
    </row>
    <row r="31" spans="1:12" ht="15" thickBot="1" x14ac:dyDescent="0.35">
      <c r="A31" s="41"/>
      <c r="B31" s="150"/>
      <c r="C31" s="45" t="s">
        <v>47</v>
      </c>
      <c r="D31" s="45" t="s">
        <v>21</v>
      </c>
      <c r="E31" s="46">
        <v>82</v>
      </c>
      <c r="F31" s="46">
        <v>4</v>
      </c>
      <c r="G31" s="46">
        <v>4</v>
      </c>
      <c r="H31" s="47">
        <f t="shared" si="2"/>
        <v>36</v>
      </c>
      <c r="I31" s="46">
        <v>126</v>
      </c>
      <c r="J31" s="46">
        <v>63</v>
      </c>
      <c r="K31" s="46">
        <v>1</v>
      </c>
      <c r="L31" s="48" t="s">
        <v>53</v>
      </c>
    </row>
    <row r="32" spans="1:12" x14ac:dyDescent="0.3">
      <c r="A32" s="42"/>
      <c r="B32" s="151" t="s">
        <v>64</v>
      </c>
      <c r="C32" s="43" t="s">
        <v>34</v>
      </c>
      <c r="D32" s="43" t="s">
        <v>52</v>
      </c>
      <c r="E32" s="28">
        <v>71</v>
      </c>
      <c r="F32" s="28">
        <v>3</v>
      </c>
      <c r="G32" s="28">
        <v>3</v>
      </c>
      <c r="H32" s="44">
        <f>(I32-(E32+F32+G32))</f>
        <v>32</v>
      </c>
      <c r="I32" s="28">
        <v>109</v>
      </c>
      <c r="J32" s="28">
        <v>55</v>
      </c>
      <c r="K32" s="28">
        <v>1</v>
      </c>
      <c r="L32" s="29" t="s">
        <v>53</v>
      </c>
    </row>
    <row r="33" spans="1:14" x14ac:dyDescent="0.3">
      <c r="A33" s="40"/>
      <c r="B33" s="121"/>
      <c r="C33" s="38" t="s">
        <v>35</v>
      </c>
      <c r="D33" s="38" t="s">
        <v>21</v>
      </c>
      <c r="E33" s="12">
        <v>91</v>
      </c>
      <c r="F33" s="12">
        <v>4</v>
      </c>
      <c r="G33" s="12">
        <v>4</v>
      </c>
      <c r="H33" s="15">
        <f t="shared" ref="H33:H39" si="3">(I33-(E33+F33+G33))</f>
        <v>37</v>
      </c>
      <c r="I33" s="12">
        <v>136</v>
      </c>
      <c r="J33" s="12">
        <v>69</v>
      </c>
      <c r="K33" s="12">
        <v>1</v>
      </c>
      <c r="L33" s="23" t="s">
        <v>53</v>
      </c>
    </row>
    <row r="34" spans="1:14" x14ac:dyDescent="0.3">
      <c r="A34" s="40"/>
      <c r="B34" s="121"/>
      <c r="C34" s="38" t="s">
        <v>36</v>
      </c>
      <c r="D34" s="38" t="s">
        <v>52</v>
      </c>
      <c r="E34" s="12">
        <v>66</v>
      </c>
      <c r="F34" s="12">
        <v>4</v>
      </c>
      <c r="G34" s="12">
        <v>3</v>
      </c>
      <c r="H34" s="15">
        <f t="shared" si="3"/>
        <v>30</v>
      </c>
      <c r="I34" s="12">
        <v>103</v>
      </c>
      <c r="J34" s="12">
        <v>52</v>
      </c>
      <c r="K34" s="12">
        <v>0</v>
      </c>
      <c r="L34" s="23">
        <v>1</v>
      </c>
    </row>
    <row r="35" spans="1:14" x14ac:dyDescent="0.3">
      <c r="A35" s="40"/>
      <c r="B35" s="121"/>
      <c r="C35" s="38" t="s">
        <v>37</v>
      </c>
      <c r="D35" s="38" t="s">
        <v>52</v>
      </c>
      <c r="E35" s="12">
        <v>72</v>
      </c>
      <c r="F35" s="12">
        <v>0</v>
      </c>
      <c r="G35" s="12">
        <v>3</v>
      </c>
      <c r="H35" s="15">
        <f t="shared" si="3"/>
        <v>31</v>
      </c>
      <c r="I35" s="12">
        <v>106</v>
      </c>
      <c r="J35" s="12">
        <v>53</v>
      </c>
      <c r="K35" s="12">
        <v>1</v>
      </c>
      <c r="L35" s="23" t="s">
        <v>53</v>
      </c>
    </row>
    <row r="36" spans="1:14" x14ac:dyDescent="0.3">
      <c r="A36" s="40"/>
      <c r="B36" s="121"/>
      <c r="C36" s="38" t="s">
        <v>49</v>
      </c>
      <c r="D36" s="38" t="s">
        <v>21</v>
      </c>
      <c r="E36" s="12">
        <v>94</v>
      </c>
      <c r="F36" s="12">
        <v>4</v>
      </c>
      <c r="G36" s="12">
        <v>3</v>
      </c>
      <c r="H36" s="15">
        <f t="shared" si="3"/>
        <v>40</v>
      </c>
      <c r="I36" s="12">
        <v>141</v>
      </c>
      <c r="J36" s="12">
        <v>71</v>
      </c>
      <c r="K36" s="12">
        <v>1</v>
      </c>
      <c r="L36" s="23" t="s">
        <v>53</v>
      </c>
    </row>
    <row r="37" spans="1:14" x14ac:dyDescent="0.3">
      <c r="A37" s="40"/>
      <c r="B37" s="121"/>
      <c r="C37" s="38" t="s">
        <v>48</v>
      </c>
      <c r="D37" s="38" t="s">
        <v>52</v>
      </c>
      <c r="E37" s="12">
        <v>71</v>
      </c>
      <c r="F37" s="12">
        <v>4</v>
      </c>
      <c r="G37" s="12">
        <v>4</v>
      </c>
      <c r="H37" s="15">
        <f t="shared" si="3"/>
        <v>31</v>
      </c>
      <c r="I37" s="12">
        <v>110</v>
      </c>
      <c r="J37" s="12">
        <v>55</v>
      </c>
      <c r="K37" s="12">
        <v>1</v>
      </c>
      <c r="L37" s="23" t="s">
        <v>53</v>
      </c>
      <c r="N37">
        <f>P38</f>
        <v>0</v>
      </c>
    </row>
    <row r="38" spans="1:14" x14ac:dyDescent="0.3">
      <c r="A38" s="40"/>
      <c r="B38" s="121"/>
      <c r="C38" s="38" t="s">
        <v>50</v>
      </c>
      <c r="D38" s="38" t="s">
        <v>52</v>
      </c>
      <c r="E38" s="12">
        <v>63</v>
      </c>
      <c r="F38" s="12">
        <v>4</v>
      </c>
      <c r="G38" s="12">
        <v>3</v>
      </c>
      <c r="H38" s="15">
        <f t="shared" si="3"/>
        <v>28</v>
      </c>
      <c r="I38" s="12">
        <v>98</v>
      </c>
      <c r="J38" s="12">
        <v>50</v>
      </c>
      <c r="K38" s="12">
        <v>0</v>
      </c>
      <c r="L38" s="23">
        <v>1</v>
      </c>
    </row>
    <row r="39" spans="1:14" x14ac:dyDescent="0.3">
      <c r="A39" s="40"/>
      <c r="B39" s="122"/>
      <c r="C39" s="38" t="s">
        <v>51</v>
      </c>
      <c r="D39" s="38" t="s">
        <v>21</v>
      </c>
      <c r="E39" s="12">
        <v>82</v>
      </c>
      <c r="F39" s="12">
        <v>4</v>
      </c>
      <c r="G39" s="12">
        <v>4</v>
      </c>
      <c r="H39" s="15">
        <f t="shared" si="3"/>
        <v>36</v>
      </c>
      <c r="I39" s="12">
        <v>126</v>
      </c>
      <c r="J39" s="12">
        <v>63</v>
      </c>
      <c r="K39" s="12">
        <v>1</v>
      </c>
      <c r="L39" s="23" t="s">
        <v>53</v>
      </c>
    </row>
    <row r="40" spans="1:14" x14ac:dyDescent="0.3">
      <c r="A40" s="40"/>
      <c r="B40" s="152" t="s">
        <v>54</v>
      </c>
      <c r="C40" s="153"/>
      <c r="D40" s="154"/>
      <c r="E40" s="13">
        <f t="shared" ref="E40:K40" si="4">SUM(E8:E39)</f>
        <v>2440</v>
      </c>
      <c r="F40" s="13">
        <f t="shared" si="4"/>
        <v>108</v>
      </c>
      <c r="G40" s="13">
        <f t="shared" si="4"/>
        <v>108</v>
      </c>
      <c r="H40" s="13">
        <f t="shared" si="4"/>
        <v>1060</v>
      </c>
      <c r="I40" s="13">
        <f t="shared" si="4"/>
        <v>3716</v>
      </c>
      <c r="J40" s="13">
        <f t="shared" si="4"/>
        <v>1872</v>
      </c>
      <c r="K40" s="13">
        <f t="shared" si="4"/>
        <v>26</v>
      </c>
      <c r="L40" s="25">
        <v>6</v>
      </c>
    </row>
    <row r="41" spans="1:14" ht="15" thickBot="1" x14ac:dyDescent="0.35">
      <c r="A41" s="41"/>
      <c r="B41" s="155"/>
      <c r="C41" s="156"/>
      <c r="D41" s="157"/>
      <c r="E41" s="26"/>
      <c r="F41" s="26"/>
      <c r="G41" s="26"/>
      <c r="H41" s="26"/>
      <c r="I41" s="139" t="s">
        <v>81</v>
      </c>
      <c r="J41" s="140"/>
      <c r="K41" s="140"/>
      <c r="L41" s="141"/>
    </row>
  </sheetData>
  <mergeCells count="16">
    <mergeCell ref="A4:A6"/>
    <mergeCell ref="B4:B6"/>
    <mergeCell ref="C4:C6"/>
    <mergeCell ref="D4:D6"/>
    <mergeCell ref="E4:E5"/>
    <mergeCell ref="B24:B31"/>
    <mergeCell ref="B32:B39"/>
    <mergeCell ref="B40:D41"/>
    <mergeCell ref="H4:H5"/>
    <mergeCell ref="I4:I6"/>
    <mergeCell ref="I41:L41"/>
    <mergeCell ref="J4:J6"/>
    <mergeCell ref="K5:L5"/>
    <mergeCell ref="B8:B15"/>
    <mergeCell ref="B16:B23"/>
    <mergeCell ref="F4:F6"/>
  </mergeCells>
  <pageMargins left="0.48" right="0.34" top="0.74803149606299213" bottom="1.2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"/>
  <sheetViews>
    <sheetView topLeftCell="A28" workbookViewId="0">
      <selection activeCell="K43" sqref="K43"/>
    </sheetView>
  </sheetViews>
  <sheetFormatPr defaultRowHeight="14.4" x14ac:dyDescent="0.3"/>
  <cols>
    <col min="1" max="1" width="7.88671875" customWidth="1"/>
    <col min="2" max="2" width="7.33203125" customWidth="1"/>
    <col min="3" max="3" width="8" customWidth="1"/>
    <col min="4" max="4" width="7.6640625" customWidth="1"/>
    <col min="5" max="5" width="16.44140625" customWidth="1"/>
    <col min="6" max="6" width="17.6640625" customWidth="1"/>
    <col min="7" max="7" width="16.88671875" customWidth="1"/>
    <col min="8" max="8" width="14.6640625" customWidth="1"/>
    <col min="9" max="9" width="10.44140625" customWidth="1"/>
    <col min="10" max="10" width="11" customWidth="1"/>
    <col min="11" max="11" width="8.33203125" customWidth="1"/>
    <col min="12" max="12" width="9.109375" customWidth="1"/>
    <col min="14" max="14" width="9.6640625" customWidth="1"/>
  </cols>
  <sheetData>
    <row r="1" spans="1:15" ht="10.5" customHeight="1" thickBot="1" x14ac:dyDescent="0.35"/>
    <row r="2" spans="1:15" ht="21.75" customHeight="1" x14ac:dyDescent="0.3">
      <c r="A2" s="5"/>
      <c r="B2" s="6"/>
      <c r="C2" s="6"/>
      <c r="D2" s="6"/>
      <c r="E2" s="6"/>
      <c r="F2" s="53" t="s">
        <v>8</v>
      </c>
      <c r="G2" s="53"/>
      <c r="H2" s="6"/>
      <c r="I2" s="6"/>
      <c r="J2" s="6" t="s">
        <v>12</v>
      </c>
      <c r="K2" s="6"/>
      <c r="L2" s="7"/>
    </row>
    <row r="3" spans="1:15" ht="4.5" customHeight="1" x14ac:dyDescent="0.3">
      <c r="A3" s="8"/>
      <c r="L3" s="9"/>
    </row>
    <row r="4" spans="1:15" x14ac:dyDescent="0.3">
      <c r="A4" s="161" t="s">
        <v>0</v>
      </c>
      <c r="B4" s="137" t="s">
        <v>1</v>
      </c>
      <c r="C4" s="137" t="s">
        <v>2</v>
      </c>
      <c r="D4" s="137" t="s">
        <v>3</v>
      </c>
      <c r="E4" s="137" t="s">
        <v>4</v>
      </c>
      <c r="F4" s="137" t="s">
        <v>5</v>
      </c>
      <c r="G4" s="32" t="s">
        <v>58</v>
      </c>
      <c r="H4" s="137" t="s">
        <v>55</v>
      </c>
      <c r="I4" s="137" t="s">
        <v>6</v>
      </c>
      <c r="J4" s="137" t="s">
        <v>7</v>
      </c>
      <c r="K4" s="36" t="s">
        <v>78</v>
      </c>
      <c r="L4" s="37"/>
    </row>
    <row r="5" spans="1:15" x14ac:dyDescent="0.3">
      <c r="A5" s="162"/>
      <c r="B5" s="138"/>
      <c r="C5" s="138"/>
      <c r="D5" s="138"/>
      <c r="E5" s="138"/>
      <c r="F5" s="138"/>
      <c r="G5" s="33" t="s">
        <v>59</v>
      </c>
      <c r="H5" s="138"/>
      <c r="I5" s="138"/>
      <c r="J5" s="138"/>
      <c r="K5" s="158" t="s">
        <v>9</v>
      </c>
      <c r="L5" s="159"/>
    </row>
    <row r="6" spans="1:15" x14ac:dyDescent="0.3">
      <c r="A6" s="162"/>
      <c r="B6" s="138"/>
      <c r="C6" s="138"/>
      <c r="D6" s="138"/>
      <c r="E6" s="31" t="s">
        <v>77</v>
      </c>
      <c r="F6" s="160"/>
      <c r="G6" s="33" t="s">
        <v>60</v>
      </c>
      <c r="H6" s="30" t="s">
        <v>56</v>
      </c>
      <c r="I6" s="138"/>
      <c r="J6" s="138"/>
      <c r="K6" s="17" t="s">
        <v>10</v>
      </c>
      <c r="L6" s="50" t="s">
        <v>11</v>
      </c>
    </row>
    <row r="7" spans="1:15" x14ac:dyDescent="0.3">
      <c r="A7" s="21"/>
      <c r="B7" s="11"/>
      <c r="C7" s="11"/>
      <c r="D7" s="11"/>
      <c r="E7" t="s">
        <v>57</v>
      </c>
      <c r="F7" t="s">
        <v>57</v>
      </c>
      <c r="G7" s="34" t="s">
        <v>38</v>
      </c>
      <c r="H7" s="31" t="s">
        <v>57</v>
      </c>
      <c r="I7" s="31" t="s">
        <v>57</v>
      </c>
      <c r="J7" s="31" t="s">
        <v>76</v>
      </c>
      <c r="K7" s="31"/>
      <c r="L7" s="35"/>
    </row>
    <row r="8" spans="1:15" x14ac:dyDescent="0.3">
      <c r="A8" s="51" t="s">
        <v>79</v>
      </c>
      <c r="B8" s="121" t="s">
        <v>17</v>
      </c>
      <c r="C8" s="52" t="s">
        <v>13</v>
      </c>
      <c r="D8" s="52" t="s">
        <v>52</v>
      </c>
      <c r="E8" s="12">
        <v>71</v>
      </c>
      <c r="F8" s="12">
        <v>3</v>
      </c>
      <c r="G8" s="12">
        <v>3</v>
      </c>
      <c r="H8" s="15">
        <f>(I8-(E8+F8+G8))</f>
        <v>32</v>
      </c>
      <c r="I8" s="12">
        <v>109</v>
      </c>
      <c r="J8" s="12">
        <v>55</v>
      </c>
      <c r="K8" s="12">
        <v>1</v>
      </c>
      <c r="L8" s="23" t="s">
        <v>53</v>
      </c>
      <c r="M8" s="49"/>
      <c r="N8" s="4"/>
      <c r="O8" s="4"/>
    </row>
    <row r="9" spans="1:15" x14ac:dyDescent="0.3">
      <c r="A9" s="39"/>
      <c r="B9" s="121"/>
      <c r="C9" s="38" t="s">
        <v>14</v>
      </c>
      <c r="D9" s="38" t="s">
        <v>21</v>
      </c>
      <c r="E9" s="12">
        <v>91</v>
      </c>
      <c r="F9" s="12">
        <v>4</v>
      </c>
      <c r="G9" s="12">
        <v>4</v>
      </c>
      <c r="H9" s="15">
        <f t="shared" ref="H9:H15" si="0">(I9-(E9+F9+G9))</f>
        <v>37</v>
      </c>
      <c r="I9" s="12">
        <v>136</v>
      </c>
      <c r="J9" s="12">
        <v>69</v>
      </c>
      <c r="K9" s="12">
        <v>1</v>
      </c>
      <c r="L9" s="23" t="s">
        <v>53</v>
      </c>
      <c r="M9" s="1"/>
      <c r="N9" s="4"/>
      <c r="O9" s="4"/>
    </row>
    <row r="10" spans="1:15" x14ac:dyDescent="0.3">
      <c r="A10" s="40"/>
      <c r="B10" s="121"/>
      <c r="C10" s="38" t="s">
        <v>15</v>
      </c>
      <c r="D10" s="38" t="s">
        <v>52</v>
      </c>
      <c r="E10" s="12">
        <v>66</v>
      </c>
      <c r="F10" s="12">
        <v>4</v>
      </c>
      <c r="G10" s="12">
        <v>3</v>
      </c>
      <c r="H10" s="15">
        <f t="shared" si="0"/>
        <v>30</v>
      </c>
      <c r="I10" s="12">
        <v>103</v>
      </c>
      <c r="J10" s="12">
        <v>52</v>
      </c>
      <c r="K10" s="12">
        <v>1</v>
      </c>
      <c r="L10" s="23" t="s">
        <v>53</v>
      </c>
      <c r="M10" s="1"/>
      <c r="N10" s="4"/>
      <c r="O10" s="4"/>
    </row>
    <row r="11" spans="1:15" x14ac:dyDescent="0.3">
      <c r="A11" s="40"/>
      <c r="B11" s="121"/>
      <c r="C11" s="38" t="s">
        <v>16</v>
      </c>
      <c r="D11" s="38" t="s">
        <v>52</v>
      </c>
      <c r="E11" s="12">
        <v>72</v>
      </c>
      <c r="F11" s="12">
        <v>0</v>
      </c>
      <c r="G11" s="12">
        <v>3</v>
      </c>
      <c r="H11" s="15">
        <f t="shared" si="0"/>
        <v>31</v>
      </c>
      <c r="I11" s="12">
        <v>106</v>
      </c>
      <c r="J11" s="12">
        <v>53</v>
      </c>
      <c r="K11" s="12">
        <v>1</v>
      </c>
      <c r="L11" s="23" t="s">
        <v>53</v>
      </c>
      <c r="M11" s="1"/>
      <c r="N11" s="4"/>
      <c r="O11" s="4"/>
    </row>
    <row r="12" spans="1:15" x14ac:dyDescent="0.3">
      <c r="A12" s="40"/>
      <c r="B12" s="121"/>
      <c r="C12" s="38" t="s">
        <v>22</v>
      </c>
      <c r="D12" s="38" t="s">
        <v>21</v>
      </c>
      <c r="E12" s="12">
        <v>94</v>
      </c>
      <c r="F12" s="12">
        <v>4</v>
      </c>
      <c r="G12" s="12">
        <v>3</v>
      </c>
      <c r="H12" s="15">
        <f t="shared" si="0"/>
        <v>40</v>
      </c>
      <c r="I12" s="12">
        <v>141</v>
      </c>
      <c r="J12" s="12">
        <v>71</v>
      </c>
      <c r="K12" s="12">
        <v>1</v>
      </c>
      <c r="L12" s="23" t="s">
        <v>53</v>
      </c>
      <c r="M12" s="1"/>
      <c r="N12" s="4"/>
      <c r="O12" s="4"/>
    </row>
    <row r="13" spans="1:15" x14ac:dyDescent="0.3">
      <c r="A13" s="40"/>
      <c r="B13" s="121"/>
      <c r="C13" s="38" t="s">
        <v>23</v>
      </c>
      <c r="D13" s="38" t="s">
        <v>52</v>
      </c>
      <c r="E13" s="12">
        <v>71</v>
      </c>
      <c r="F13" s="12">
        <v>4</v>
      </c>
      <c r="G13" s="12">
        <v>4</v>
      </c>
      <c r="H13" s="15">
        <f t="shared" si="0"/>
        <v>31</v>
      </c>
      <c r="I13" s="12">
        <v>110</v>
      </c>
      <c r="J13" s="12">
        <v>55</v>
      </c>
      <c r="K13" s="12">
        <v>1</v>
      </c>
      <c r="L13" s="23" t="s">
        <v>53</v>
      </c>
      <c r="M13" s="1"/>
      <c r="N13" s="4"/>
      <c r="O13" s="4"/>
    </row>
    <row r="14" spans="1:15" x14ac:dyDescent="0.3">
      <c r="A14" s="40"/>
      <c r="B14" s="121"/>
      <c r="C14" s="38" t="s">
        <v>24</v>
      </c>
      <c r="D14" s="38" t="s">
        <v>52</v>
      </c>
      <c r="E14" s="12">
        <v>63</v>
      </c>
      <c r="F14" s="12">
        <v>4</v>
      </c>
      <c r="G14" s="12">
        <v>3</v>
      </c>
      <c r="H14" s="15">
        <f t="shared" si="0"/>
        <v>28</v>
      </c>
      <c r="I14" s="12">
        <v>98</v>
      </c>
      <c r="J14" s="12">
        <v>50</v>
      </c>
      <c r="K14" s="12">
        <v>0</v>
      </c>
      <c r="L14" s="23">
        <v>1</v>
      </c>
      <c r="M14" s="1"/>
      <c r="N14" s="4"/>
      <c r="O14" s="4"/>
    </row>
    <row r="15" spans="1:15" x14ac:dyDescent="0.3">
      <c r="A15" s="40"/>
      <c r="B15" s="122"/>
      <c r="C15" s="38" t="s">
        <v>25</v>
      </c>
      <c r="D15" s="38" t="s">
        <v>21</v>
      </c>
      <c r="E15" s="12">
        <v>82</v>
      </c>
      <c r="F15" s="12">
        <v>4</v>
      </c>
      <c r="G15" s="12">
        <v>4</v>
      </c>
      <c r="H15" s="15">
        <f t="shared" si="0"/>
        <v>36</v>
      </c>
      <c r="I15" s="12">
        <v>126</v>
      </c>
      <c r="J15" s="12">
        <v>63</v>
      </c>
      <c r="K15" s="12">
        <v>1</v>
      </c>
      <c r="L15" s="23" t="s">
        <v>53</v>
      </c>
      <c r="M15" s="1"/>
      <c r="N15" s="4"/>
      <c r="O15" s="4"/>
    </row>
    <row r="16" spans="1:15" x14ac:dyDescent="0.3">
      <c r="A16" s="40"/>
      <c r="B16" s="120" t="s">
        <v>62</v>
      </c>
      <c r="C16" s="38" t="s">
        <v>26</v>
      </c>
      <c r="D16" s="38" t="s">
        <v>52</v>
      </c>
      <c r="E16" s="12">
        <v>71</v>
      </c>
      <c r="F16" s="12">
        <v>3</v>
      </c>
      <c r="G16" s="12">
        <v>3</v>
      </c>
      <c r="H16" s="15">
        <f>(I16-(E16+F16+G16))</f>
        <v>32</v>
      </c>
      <c r="I16" s="12">
        <v>109</v>
      </c>
      <c r="J16" s="12">
        <v>55</v>
      </c>
      <c r="K16" s="12">
        <v>1</v>
      </c>
      <c r="L16" s="23" t="s">
        <v>53</v>
      </c>
    </row>
    <row r="17" spans="1:12" x14ac:dyDescent="0.3">
      <c r="A17" s="40"/>
      <c r="B17" s="121"/>
      <c r="C17" s="38" t="s">
        <v>27</v>
      </c>
      <c r="D17" s="38" t="s">
        <v>21</v>
      </c>
      <c r="E17" s="12">
        <v>91</v>
      </c>
      <c r="F17" s="12">
        <v>4</v>
      </c>
      <c r="G17" s="12">
        <v>4</v>
      </c>
      <c r="H17" s="15">
        <f t="shared" ref="H17:H23" si="1">(I17-(E17+F17+G17))</f>
        <v>37</v>
      </c>
      <c r="I17" s="12">
        <v>136</v>
      </c>
      <c r="J17" s="12">
        <v>69</v>
      </c>
      <c r="K17" s="12">
        <v>1</v>
      </c>
      <c r="L17" s="23" t="s">
        <v>53</v>
      </c>
    </row>
    <row r="18" spans="1:12" x14ac:dyDescent="0.3">
      <c r="A18" s="40"/>
      <c r="B18" s="121"/>
      <c r="C18" s="38" t="s">
        <v>28</v>
      </c>
      <c r="D18" s="38" t="s">
        <v>52</v>
      </c>
      <c r="E18" s="12">
        <v>66</v>
      </c>
      <c r="F18" s="12">
        <v>4</v>
      </c>
      <c r="G18" s="12">
        <v>3</v>
      </c>
      <c r="H18" s="15">
        <f t="shared" si="1"/>
        <v>30</v>
      </c>
      <c r="I18" s="12">
        <v>103</v>
      </c>
      <c r="J18" s="12">
        <v>52</v>
      </c>
      <c r="K18" s="12">
        <v>1</v>
      </c>
      <c r="L18" s="23" t="s">
        <v>53</v>
      </c>
    </row>
    <row r="19" spans="1:12" x14ac:dyDescent="0.3">
      <c r="A19" s="40"/>
      <c r="B19" s="121"/>
      <c r="C19" s="38" t="s">
        <v>29</v>
      </c>
      <c r="D19" s="38" t="s">
        <v>52</v>
      </c>
      <c r="E19" s="12">
        <v>72</v>
      </c>
      <c r="F19" s="12">
        <v>0</v>
      </c>
      <c r="G19" s="12">
        <v>3</v>
      </c>
      <c r="H19" s="15">
        <f t="shared" si="1"/>
        <v>31</v>
      </c>
      <c r="I19" s="12">
        <v>106</v>
      </c>
      <c r="J19" s="12">
        <v>53</v>
      </c>
      <c r="K19" s="12">
        <v>1</v>
      </c>
      <c r="L19" s="23" t="s">
        <v>53</v>
      </c>
    </row>
    <row r="20" spans="1:12" x14ac:dyDescent="0.3">
      <c r="A20" s="40"/>
      <c r="B20" s="121"/>
      <c r="C20" s="38" t="s">
        <v>40</v>
      </c>
      <c r="D20" s="38" t="s">
        <v>21</v>
      </c>
      <c r="E20" s="12">
        <v>94</v>
      </c>
      <c r="F20" s="12">
        <v>4</v>
      </c>
      <c r="G20" s="12">
        <v>3</v>
      </c>
      <c r="H20" s="15">
        <f t="shared" si="1"/>
        <v>40</v>
      </c>
      <c r="I20" s="12">
        <v>141</v>
      </c>
      <c r="J20" s="12">
        <v>71</v>
      </c>
      <c r="K20" s="12">
        <v>1</v>
      </c>
      <c r="L20" s="23" t="s">
        <v>53</v>
      </c>
    </row>
    <row r="21" spans="1:12" x14ac:dyDescent="0.3">
      <c r="A21" s="40"/>
      <c r="B21" s="121"/>
      <c r="C21" s="38" t="s">
        <v>41</v>
      </c>
      <c r="D21" s="38" t="s">
        <v>52</v>
      </c>
      <c r="E21" s="12">
        <v>71</v>
      </c>
      <c r="F21" s="12">
        <v>4</v>
      </c>
      <c r="G21" s="12">
        <v>4</v>
      </c>
      <c r="H21" s="15">
        <f t="shared" si="1"/>
        <v>31</v>
      </c>
      <c r="I21" s="12">
        <v>110</v>
      </c>
      <c r="J21" s="12">
        <v>55</v>
      </c>
      <c r="K21" s="12">
        <v>1</v>
      </c>
      <c r="L21" s="23" t="s">
        <v>53</v>
      </c>
    </row>
    <row r="22" spans="1:12" x14ac:dyDescent="0.3">
      <c r="A22" s="40"/>
      <c r="B22" s="121"/>
      <c r="C22" s="38" t="s">
        <v>42</v>
      </c>
      <c r="D22" s="38" t="s">
        <v>52</v>
      </c>
      <c r="E22" s="12">
        <v>63</v>
      </c>
      <c r="F22" s="12">
        <v>4</v>
      </c>
      <c r="G22" s="12">
        <v>3</v>
      </c>
      <c r="H22" s="15">
        <f t="shared" si="1"/>
        <v>28</v>
      </c>
      <c r="I22" s="12">
        <v>98</v>
      </c>
      <c r="J22" s="12">
        <v>50</v>
      </c>
      <c r="K22" s="12">
        <v>0</v>
      </c>
      <c r="L22" s="23">
        <v>1</v>
      </c>
    </row>
    <row r="23" spans="1:12" x14ac:dyDescent="0.3">
      <c r="A23" s="40"/>
      <c r="B23" s="122"/>
      <c r="C23" s="38" t="s">
        <v>43</v>
      </c>
      <c r="D23" s="38" t="s">
        <v>21</v>
      </c>
      <c r="E23" s="12">
        <v>82</v>
      </c>
      <c r="F23" s="12">
        <v>4</v>
      </c>
      <c r="G23" s="12">
        <v>4</v>
      </c>
      <c r="H23" s="15">
        <f t="shared" si="1"/>
        <v>36</v>
      </c>
      <c r="I23" s="12">
        <v>126</v>
      </c>
      <c r="J23" s="12">
        <v>63</v>
      </c>
      <c r="K23" s="12">
        <v>1</v>
      </c>
      <c r="L23" s="23" t="s">
        <v>53</v>
      </c>
    </row>
    <row r="24" spans="1:12" x14ac:dyDescent="0.3">
      <c r="A24" s="40"/>
      <c r="B24" s="120" t="s">
        <v>63</v>
      </c>
      <c r="C24" s="38" t="s">
        <v>30</v>
      </c>
      <c r="D24" s="38" t="s">
        <v>52</v>
      </c>
      <c r="E24" s="12">
        <v>71</v>
      </c>
      <c r="F24" s="12">
        <v>3</v>
      </c>
      <c r="G24" s="12">
        <v>3</v>
      </c>
      <c r="H24" s="15">
        <f>(I24-(E24+F24+G24))</f>
        <v>32</v>
      </c>
      <c r="I24" s="12">
        <v>109</v>
      </c>
      <c r="J24" s="12">
        <v>55</v>
      </c>
      <c r="K24" s="12">
        <v>1</v>
      </c>
      <c r="L24" s="23" t="s">
        <v>53</v>
      </c>
    </row>
    <row r="25" spans="1:12" x14ac:dyDescent="0.3">
      <c r="A25" s="40"/>
      <c r="B25" s="121"/>
      <c r="C25" s="38" t="s">
        <v>31</v>
      </c>
      <c r="D25" s="38" t="s">
        <v>21</v>
      </c>
      <c r="E25" s="12">
        <v>91</v>
      </c>
      <c r="F25" s="12">
        <v>4</v>
      </c>
      <c r="G25" s="12">
        <v>4</v>
      </c>
      <c r="H25" s="15">
        <f t="shared" ref="H25:H31" si="2">(I25-(E25+F25+G25))</f>
        <v>37</v>
      </c>
      <c r="I25" s="12">
        <v>136</v>
      </c>
      <c r="J25" s="12">
        <v>69</v>
      </c>
      <c r="K25" s="12">
        <v>1</v>
      </c>
      <c r="L25" s="23" t="s">
        <v>53</v>
      </c>
    </row>
    <row r="26" spans="1:12" x14ac:dyDescent="0.3">
      <c r="A26" s="40"/>
      <c r="B26" s="121"/>
      <c r="C26" s="38" t="s">
        <v>32</v>
      </c>
      <c r="D26" s="38" t="s">
        <v>52</v>
      </c>
      <c r="E26" s="12">
        <v>66</v>
      </c>
      <c r="F26" s="12">
        <v>4</v>
      </c>
      <c r="G26" s="12">
        <v>3</v>
      </c>
      <c r="H26" s="15">
        <f t="shared" si="2"/>
        <v>30</v>
      </c>
      <c r="I26" s="12">
        <v>103</v>
      </c>
      <c r="J26" s="12">
        <v>52</v>
      </c>
      <c r="K26" s="12">
        <v>1</v>
      </c>
      <c r="L26" s="23">
        <v>0</v>
      </c>
    </row>
    <row r="27" spans="1:12" x14ac:dyDescent="0.3">
      <c r="A27" s="40"/>
      <c r="B27" s="121"/>
      <c r="C27" s="38" t="s">
        <v>33</v>
      </c>
      <c r="D27" s="38" t="s">
        <v>52</v>
      </c>
      <c r="E27" s="12">
        <v>72</v>
      </c>
      <c r="F27" s="12">
        <v>0</v>
      </c>
      <c r="G27" s="12">
        <v>3</v>
      </c>
      <c r="H27" s="15">
        <f t="shared" si="2"/>
        <v>31</v>
      </c>
      <c r="I27" s="12">
        <v>106</v>
      </c>
      <c r="J27" s="12">
        <v>53</v>
      </c>
      <c r="K27" s="12">
        <v>1</v>
      </c>
      <c r="L27" s="23" t="s">
        <v>53</v>
      </c>
    </row>
    <row r="28" spans="1:12" x14ac:dyDescent="0.3">
      <c r="A28" s="40"/>
      <c r="B28" s="121"/>
      <c r="C28" s="38" t="s">
        <v>44</v>
      </c>
      <c r="D28" s="38" t="s">
        <v>21</v>
      </c>
      <c r="E28" s="12">
        <v>94</v>
      </c>
      <c r="F28" s="12">
        <v>4</v>
      </c>
      <c r="G28" s="12">
        <v>3</v>
      </c>
      <c r="H28" s="15">
        <f t="shared" si="2"/>
        <v>40</v>
      </c>
      <c r="I28" s="12">
        <v>141</v>
      </c>
      <c r="J28" s="12">
        <v>71</v>
      </c>
      <c r="K28" s="12">
        <v>1</v>
      </c>
      <c r="L28" s="23" t="s">
        <v>53</v>
      </c>
    </row>
    <row r="29" spans="1:12" x14ac:dyDescent="0.3">
      <c r="A29" s="40"/>
      <c r="B29" s="121"/>
      <c r="C29" s="38" t="s">
        <v>45</v>
      </c>
      <c r="D29" s="38" t="s">
        <v>52</v>
      </c>
      <c r="E29" s="12">
        <v>71</v>
      </c>
      <c r="F29" s="12">
        <v>4</v>
      </c>
      <c r="G29" s="12">
        <v>4</v>
      </c>
      <c r="H29" s="15">
        <f t="shared" si="2"/>
        <v>31</v>
      </c>
      <c r="I29" s="12">
        <v>110</v>
      </c>
      <c r="J29" s="12">
        <v>55</v>
      </c>
      <c r="K29" s="12">
        <v>1</v>
      </c>
      <c r="L29" s="23" t="s">
        <v>53</v>
      </c>
    </row>
    <row r="30" spans="1:12" x14ac:dyDescent="0.3">
      <c r="A30" s="40"/>
      <c r="B30" s="121"/>
      <c r="C30" s="38" t="s">
        <v>46</v>
      </c>
      <c r="D30" s="38" t="s">
        <v>52</v>
      </c>
      <c r="E30" s="12">
        <v>63</v>
      </c>
      <c r="F30" s="12">
        <v>4</v>
      </c>
      <c r="G30" s="12">
        <v>3</v>
      </c>
      <c r="H30" s="15">
        <f t="shared" si="2"/>
        <v>28</v>
      </c>
      <c r="I30" s="12">
        <v>98</v>
      </c>
      <c r="J30" s="12">
        <v>50</v>
      </c>
      <c r="K30" s="12">
        <v>0</v>
      </c>
      <c r="L30" s="23">
        <v>1</v>
      </c>
    </row>
    <row r="31" spans="1:12" ht="15" thickBot="1" x14ac:dyDescent="0.35">
      <c r="A31" s="41"/>
      <c r="B31" s="150"/>
      <c r="C31" s="45" t="s">
        <v>47</v>
      </c>
      <c r="D31" s="45" t="s">
        <v>21</v>
      </c>
      <c r="E31" s="46">
        <v>82</v>
      </c>
      <c r="F31" s="46">
        <v>4</v>
      </c>
      <c r="G31" s="46">
        <v>4</v>
      </c>
      <c r="H31" s="47">
        <f t="shared" si="2"/>
        <v>36</v>
      </c>
      <c r="I31" s="46">
        <v>126</v>
      </c>
      <c r="J31" s="46">
        <v>63</v>
      </c>
      <c r="K31" s="46">
        <v>1</v>
      </c>
      <c r="L31" s="48" t="s">
        <v>53</v>
      </c>
    </row>
    <row r="32" spans="1:12" x14ac:dyDescent="0.3">
      <c r="A32" s="42"/>
      <c r="B32" s="151" t="s">
        <v>64</v>
      </c>
      <c r="C32" s="43" t="s">
        <v>34</v>
      </c>
      <c r="D32" s="43" t="s">
        <v>52</v>
      </c>
      <c r="E32" s="28">
        <v>71</v>
      </c>
      <c r="F32" s="28">
        <v>3</v>
      </c>
      <c r="G32" s="28">
        <v>3</v>
      </c>
      <c r="H32" s="44">
        <f>(I32-(E32+F32+G32))</f>
        <v>32</v>
      </c>
      <c r="I32" s="28">
        <v>109</v>
      </c>
      <c r="J32" s="28">
        <v>55</v>
      </c>
      <c r="K32" s="28">
        <v>1</v>
      </c>
      <c r="L32" s="29" t="s">
        <v>53</v>
      </c>
    </row>
    <row r="33" spans="1:12" x14ac:dyDescent="0.3">
      <c r="A33" s="40"/>
      <c r="B33" s="121"/>
      <c r="C33" s="38" t="s">
        <v>35</v>
      </c>
      <c r="D33" s="38" t="s">
        <v>21</v>
      </c>
      <c r="E33" s="12">
        <v>91</v>
      </c>
      <c r="F33" s="12">
        <v>4</v>
      </c>
      <c r="G33" s="12">
        <v>4</v>
      </c>
      <c r="H33" s="15">
        <f t="shared" ref="H33:H39" si="3">(I33-(E33+F33+G33))</f>
        <v>37</v>
      </c>
      <c r="I33" s="12">
        <v>136</v>
      </c>
      <c r="J33" s="12">
        <v>69</v>
      </c>
      <c r="K33" s="12">
        <v>1</v>
      </c>
      <c r="L33" s="23" t="s">
        <v>53</v>
      </c>
    </row>
    <row r="34" spans="1:12" x14ac:dyDescent="0.3">
      <c r="A34" s="40"/>
      <c r="B34" s="121"/>
      <c r="C34" s="38" t="s">
        <v>36</v>
      </c>
      <c r="D34" s="38" t="s">
        <v>52</v>
      </c>
      <c r="E34" s="12">
        <v>66</v>
      </c>
      <c r="F34" s="12">
        <v>4</v>
      </c>
      <c r="G34" s="12">
        <v>3</v>
      </c>
      <c r="H34" s="15">
        <f t="shared" si="3"/>
        <v>30</v>
      </c>
      <c r="I34" s="12">
        <v>103</v>
      </c>
      <c r="J34" s="12">
        <v>52</v>
      </c>
      <c r="K34" s="12">
        <v>0</v>
      </c>
      <c r="L34" s="23">
        <v>1</v>
      </c>
    </row>
    <row r="35" spans="1:12" x14ac:dyDescent="0.3">
      <c r="A35" s="40"/>
      <c r="B35" s="121"/>
      <c r="C35" s="38" t="s">
        <v>37</v>
      </c>
      <c r="D35" s="38" t="s">
        <v>52</v>
      </c>
      <c r="E35" s="12">
        <v>72</v>
      </c>
      <c r="F35" s="12">
        <v>0</v>
      </c>
      <c r="G35" s="12">
        <v>3</v>
      </c>
      <c r="H35" s="15">
        <f t="shared" si="3"/>
        <v>31</v>
      </c>
      <c r="I35" s="12">
        <v>106</v>
      </c>
      <c r="J35" s="12">
        <v>53</v>
      </c>
      <c r="K35" s="12">
        <v>1</v>
      </c>
      <c r="L35" s="23" t="s">
        <v>53</v>
      </c>
    </row>
    <row r="36" spans="1:12" x14ac:dyDescent="0.3">
      <c r="A36" s="40"/>
      <c r="B36" s="121"/>
      <c r="C36" s="38" t="s">
        <v>49</v>
      </c>
      <c r="D36" s="38" t="s">
        <v>21</v>
      </c>
      <c r="E36" s="12">
        <v>94</v>
      </c>
      <c r="F36" s="12">
        <v>4</v>
      </c>
      <c r="G36" s="12">
        <v>3</v>
      </c>
      <c r="H36" s="15">
        <f t="shared" si="3"/>
        <v>40</v>
      </c>
      <c r="I36" s="12">
        <v>141</v>
      </c>
      <c r="J36" s="12">
        <v>71</v>
      </c>
      <c r="K36" s="12">
        <v>1</v>
      </c>
      <c r="L36" s="23" t="s">
        <v>53</v>
      </c>
    </row>
    <row r="37" spans="1:12" x14ac:dyDescent="0.3">
      <c r="A37" s="40"/>
      <c r="B37" s="121"/>
      <c r="C37" s="38" t="s">
        <v>48</v>
      </c>
      <c r="D37" s="38" t="s">
        <v>52</v>
      </c>
      <c r="E37" s="12">
        <v>71</v>
      </c>
      <c r="F37" s="12">
        <v>4</v>
      </c>
      <c r="G37" s="12">
        <v>4</v>
      </c>
      <c r="H37" s="15">
        <f t="shared" si="3"/>
        <v>31</v>
      </c>
      <c r="I37" s="12">
        <v>110</v>
      </c>
      <c r="J37" s="12">
        <v>55</v>
      </c>
      <c r="K37" s="12">
        <v>1</v>
      </c>
      <c r="L37" s="23" t="s">
        <v>53</v>
      </c>
    </row>
    <row r="38" spans="1:12" x14ac:dyDescent="0.3">
      <c r="A38" s="40"/>
      <c r="B38" s="121"/>
      <c r="C38" s="38" t="s">
        <v>50</v>
      </c>
      <c r="D38" s="38" t="s">
        <v>52</v>
      </c>
      <c r="E38" s="12">
        <v>63</v>
      </c>
      <c r="F38" s="12">
        <v>4</v>
      </c>
      <c r="G38" s="12">
        <v>3</v>
      </c>
      <c r="H38" s="15">
        <f t="shared" si="3"/>
        <v>28</v>
      </c>
      <c r="I38" s="12">
        <v>98</v>
      </c>
      <c r="J38" s="12">
        <v>50</v>
      </c>
      <c r="K38" s="12">
        <v>0</v>
      </c>
      <c r="L38" s="23">
        <v>1</v>
      </c>
    </row>
    <row r="39" spans="1:12" x14ac:dyDescent="0.3">
      <c r="A39" s="40"/>
      <c r="B39" s="122"/>
      <c r="C39" s="38" t="s">
        <v>51</v>
      </c>
      <c r="D39" s="38" t="s">
        <v>21</v>
      </c>
      <c r="E39" s="12">
        <v>82</v>
      </c>
      <c r="F39" s="12">
        <v>4</v>
      </c>
      <c r="G39" s="12">
        <v>4</v>
      </c>
      <c r="H39" s="15">
        <f t="shared" si="3"/>
        <v>36</v>
      </c>
      <c r="I39" s="12">
        <v>126</v>
      </c>
      <c r="J39" s="12">
        <v>63</v>
      </c>
      <c r="K39" s="12">
        <v>1</v>
      </c>
      <c r="L39" s="23" t="s">
        <v>53</v>
      </c>
    </row>
    <row r="40" spans="1:12" x14ac:dyDescent="0.3">
      <c r="A40" s="40"/>
      <c r="B40" s="152" t="s">
        <v>54</v>
      </c>
      <c r="C40" s="153"/>
      <c r="D40" s="154"/>
      <c r="E40" s="13">
        <f t="shared" ref="E40:K40" si="4">SUM(E8:E39)</f>
        <v>2440</v>
      </c>
      <c r="F40" s="13">
        <f t="shared" si="4"/>
        <v>108</v>
      </c>
      <c r="G40" s="13">
        <f t="shared" si="4"/>
        <v>108</v>
      </c>
      <c r="H40" s="13">
        <f t="shared" si="4"/>
        <v>1060</v>
      </c>
      <c r="I40" s="13">
        <f t="shared" si="4"/>
        <v>3716</v>
      </c>
      <c r="J40" s="13">
        <f t="shared" si="4"/>
        <v>1872</v>
      </c>
      <c r="K40" s="13">
        <f t="shared" si="4"/>
        <v>27</v>
      </c>
      <c r="L40" s="25">
        <v>5</v>
      </c>
    </row>
    <row r="41" spans="1:12" ht="15" thickBot="1" x14ac:dyDescent="0.35">
      <c r="A41" s="41"/>
      <c r="B41" s="155"/>
      <c r="C41" s="156"/>
      <c r="D41" s="157"/>
      <c r="E41" s="26"/>
      <c r="F41" s="26"/>
      <c r="G41" s="26"/>
      <c r="H41" s="26"/>
      <c r="I41" s="139" t="s">
        <v>82</v>
      </c>
      <c r="J41" s="140"/>
      <c r="K41" s="140"/>
      <c r="L41" s="141"/>
    </row>
  </sheetData>
  <mergeCells count="16">
    <mergeCell ref="B32:B39"/>
    <mergeCell ref="B40:D41"/>
    <mergeCell ref="I4:I6"/>
    <mergeCell ref="J4:J6"/>
    <mergeCell ref="K5:L5"/>
    <mergeCell ref="E4:E5"/>
    <mergeCell ref="B8:B15"/>
    <mergeCell ref="B16:B23"/>
    <mergeCell ref="B24:B31"/>
    <mergeCell ref="H4:H5"/>
    <mergeCell ref="I41:L41"/>
    <mergeCell ref="A4:A6"/>
    <mergeCell ref="B4:B6"/>
    <mergeCell ref="C4:C6"/>
    <mergeCell ref="D4:D6"/>
    <mergeCell ref="F4:F6"/>
  </mergeCells>
  <pageMargins left="0.48" right="0.34" top="0.74803149606299213" bottom="1.2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7"/>
  <sheetViews>
    <sheetView workbookViewId="0">
      <selection activeCell="I20" sqref="I20"/>
    </sheetView>
  </sheetViews>
  <sheetFormatPr defaultRowHeight="14.4" x14ac:dyDescent="0.3"/>
  <cols>
    <col min="1" max="1" width="11.88671875" customWidth="1"/>
    <col min="2" max="2" width="9.109375" customWidth="1"/>
    <col min="3" max="3" width="7.6640625" customWidth="1"/>
    <col min="4" max="4" width="5.5546875" customWidth="1"/>
    <col min="5" max="5" width="17" customWidth="1"/>
    <col min="6" max="6" width="17.44140625" customWidth="1"/>
    <col min="7" max="7" width="16.6640625" customWidth="1"/>
    <col min="8" max="8" width="15.6640625" customWidth="1"/>
    <col min="9" max="9" width="10.5546875" customWidth="1"/>
    <col min="10" max="10" width="10.109375" customWidth="1"/>
    <col min="11" max="11" width="8.44140625" customWidth="1"/>
    <col min="12" max="12" width="7.5546875" customWidth="1"/>
  </cols>
  <sheetData>
    <row r="1" spans="1:15" ht="17.100000000000001" customHeight="1" x14ac:dyDescent="0.3"/>
    <row r="2" spans="1:15" ht="17.100000000000001" customHeight="1" thickBot="1" x14ac:dyDescent="0.35"/>
    <row r="3" spans="1:15" ht="17.100000000000001" customHeight="1" x14ac:dyDescent="0.3">
      <c r="A3" s="18"/>
      <c r="B3" s="19"/>
      <c r="C3" s="19"/>
      <c r="D3" s="19"/>
      <c r="E3" s="19"/>
      <c r="F3" s="20" t="s">
        <v>8</v>
      </c>
      <c r="G3" s="20"/>
      <c r="H3" s="19"/>
      <c r="I3" s="19"/>
      <c r="J3" s="164" t="s">
        <v>12</v>
      </c>
      <c r="K3" s="165"/>
      <c r="L3" s="166"/>
    </row>
    <row r="4" spans="1:15" ht="17.100000000000001" customHeight="1" x14ac:dyDescent="0.3">
      <c r="A4" s="21"/>
      <c r="B4" s="11"/>
      <c r="C4" s="11"/>
      <c r="D4" s="11"/>
      <c r="E4" s="11"/>
      <c r="F4" s="11"/>
      <c r="G4" s="11"/>
      <c r="H4" s="11"/>
      <c r="I4" s="11"/>
      <c r="J4" s="11"/>
      <c r="K4" s="11"/>
      <c r="L4" s="22"/>
    </row>
    <row r="5" spans="1:15" ht="17.100000000000001" customHeight="1" x14ac:dyDescent="0.3">
      <c r="A5" s="136" t="s">
        <v>0</v>
      </c>
      <c r="B5" s="133" t="s">
        <v>1</v>
      </c>
      <c r="C5" s="133" t="s">
        <v>2</v>
      </c>
      <c r="D5" s="133" t="s">
        <v>3</v>
      </c>
      <c r="E5" s="12" t="s">
        <v>4</v>
      </c>
      <c r="F5" s="133" t="s">
        <v>5</v>
      </c>
      <c r="G5" s="12" t="s">
        <v>58</v>
      </c>
      <c r="H5" s="133" t="s">
        <v>55</v>
      </c>
      <c r="I5" s="133" t="s">
        <v>6</v>
      </c>
      <c r="J5" s="133" t="s">
        <v>7</v>
      </c>
      <c r="K5" s="12" t="s">
        <v>69</v>
      </c>
      <c r="L5" s="23"/>
    </row>
    <row r="6" spans="1:15" ht="17.100000000000001" customHeight="1" x14ac:dyDescent="0.3">
      <c r="A6" s="136"/>
      <c r="B6" s="133"/>
      <c r="C6" s="133"/>
      <c r="D6" s="133"/>
      <c r="E6" s="133" t="s">
        <v>61</v>
      </c>
      <c r="F6" s="133"/>
      <c r="G6" s="12" t="s">
        <v>59</v>
      </c>
      <c r="H6" s="133"/>
      <c r="I6" s="133"/>
      <c r="J6" s="133"/>
      <c r="K6" s="133" t="s">
        <v>9</v>
      </c>
      <c r="L6" s="167"/>
    </row>
    <row r="7" spans="1:15" ht="17.100000000000001" customHeight="1" x14ac:dyDescent="0.3">
      <c r="A7" s="136"/>
      <c r="B7" s="133"/>
      <c r="C7" s="133"/>
      <c r="D7" s="133"/>
      <c r="E7" s="133"/>
      <c r="F7" s="133"/>
      <c r="G7" s="12" t="s">
        <v>60</v>
      </c>
      <c r="H7" s="11" t="s">
        <v>56</v>
      </c>
      <c r="I7" s="133"/>
      <c r="J7" s="133"/>
      <c r="K7" s="11" t="s">
        <v>10</v>
      </c>
      <c r="L7" s="23" t="s">
        <v>11</v>
      </c>
    </row>
    <row r="8" spans="1:15" ht="17.100000000000001" customHeight="1" x14ac:dyDescent="0.3">
      <c r="A8" s="21"/>
      <c r="B8" s="11"/>
      <c r="C8" s="11"/>
      <c r="D8" s="11"/>
      <c r="E8" s="11" t="s">
        <v>57</v>
      </c>
      <c r="F8" s="11" t="s">
        <v>57</v>
      </c>
      <c r="G8" s="12" t="s">
        <v>38</v>
      </c>
      <c r="H8" s="11" t="s">
        <v>57</v>
      </c>
      <c r="I8" s="11" t="s">
        <v>57</v>
      </c>
      <c r="J8" s="11" t="s">
        <v>57</v>
      </c>
      <c r="K8" s="11"/>
      <c r="L8" s="22"/>
    </row>
    <row r="9" spans="1:15" ht="17.100000000000001" customHeight="1" x14ac:dyDescent="0.3">
      <c r="A9" s="24" t="s">
        <v>65</v>
      </c>
      <c r="B9" s="12" t="s">
        <v>66</v>
      </c>
      <c r="C9" s="14" t="s">
        <v>68</v>
      </c>
      <c r="D9" s="12" t="s">
        <v>68</v>
      </c>
      <c r="E9" s="12">
        <v>112</v>
      </c>
      <c r="F9" s="14" t="s">
        <v>68</v>
      </c>
      <c r="G9" s="12"/>
      <c r="H9" s="15">
        <f>(I9-E9)</f>
        <v>42</v>
      </c>
      <c r="I9" s="15">
        <v>154</v>
      </c>
      <c r="J9" s="12">
        <v>77</v>
      </c>
      <c r="K9" s="12" t="s">
        <v>53</v>
      </c>
      <c r="L9" s="23">
        <v>0</v>
      </c>
      <c r="O9" s="4"/>
    </row>
    <row r="10" spans="1:15" ht="17.100000000000001" customHeight="1" x14ac:dyDescent="0.3">
      <c r="A10" s="136" t="s">
        <v>70</v>
      </c>
      <c r="B10" s="12" t="s">
        <v>67</v>
      </c>
      <c r="C10" s="12" t="s">
        <v>68</v>
      </c>
      <c r="D10" s="12" t="s">
        <v>68</v>
      </c>
      <c r="E10" s="12">
        <v>112</v>
      </c>
      <c r="F10" s="12" t="s">
        <v>68</v>
      </c>
      <c r="G10" s="12">
        <v>12</v>
      </c>
      <c r="H10" s="15">
        <v>46</v>
      </c>
      <c r="I10" s="15">
        <v>170</v>
      </c>
      <c r="J10" s="12">
        <v>86</v>
      </c>
      <c r="K10" s="12" t="s">
        <v>53</v>
      </c>
      <c r="L10" s="23">
        <v>2</v>
      </c>
      <c r="N10" s="1"/>
      <c r="O10" s="4"/>
    </row>
    <row r="11" spans="1:15" ht="17.100000000000001" customHeight="1" x14ac:dyDescent="0.3">
      <c r="A11" s="136"/>
      <c r="B11" s="12" t="s">
        <v>17</v>
      </c>
      <c r="C11" s="12" t="s">
        <v>68</v>
      </c>
      <c r="D11" s="12" t="s">
        <v>68</v>
      </c>
      <c r="E11" s="12">
        <v>110</v>
      </c>
      <c r="F11" s="12" t="s">
        <v>68</v>
      </c>
      <c r="G11" s="12">
        <v>12</v>
      </c>
      <c r="H11" s="15">
        <v>48</v>
      </c>
      <c r="I11" s="15">
        <v>170</v>
      </c>
      <c r="J11" s="12">
        <v>86</v>
      </c>
      <c r="K11" s="12" t="s">
        <v>53</v>
      </c>
      <c r="L11" s="23">
        <v>0</v>
      </c>
      <c r="N11" s="1"/>
      <c r="O11" s="4"/>
    </row>
    <row r="12" spans="1:15" ht="17.100000000000001" customHeight="1" x14ac:dyDescent="0.3">
      <c r="A12" s="136"/>
      <c r="B12" s="11"/>
      <c r="C12" s="132" t="s">
        <v>54</v>
      </c>
      <c r="D12" s="132"/>
      <c r="E12" s="13">
        <f t="shared" ref="E12:J12" si="0">SUM(E9:E11)</f>
        <v>334</v>
      </c>
      <c r="F12" s="13">
        <f t="shared" si="0"/>
        <v>0</v>
      </c>
      <c r="G12" s="13">
        <f t="shared" si="0"/>
        <v>24</v>
      </c>
      <c r="H12" s="16">
        <f t="shared" si="0"/>
        <v>136</v>
      </c>
      <c r="I12" s="16">
        <f t="shared" si="0"/>
        <v>494</v>
      </c>
      <c r="J12" s="13">
        <f t="shared" si="0"/>
        <v>249</v>
      </c>
      <c r="K12" s="11"/>
      <c r="L12" s="25">
        <v>2</v>
      </c>
    </row>
    <row r="13" spans="1:15" ht="17.100000000000001" customHeight="1" thickBot="1" x14ac:dyDescent="0.35">
      <c r="A13" s="163"/>
      <c r="B13" s="26"/>
      <c r="C13" s="135"/>
      <c r="D13" s="135"/>
      <c r="E13" s="26"/>
      <c r="F13" s="26"/>
      <c r="G13" s="26"/>
      <c r="H13" s="26"/>
      <c r="I13" s="26"/>
      <c r="J13" s="26"/>
      <c r="K13" s="26"/>
      <c r="L13" s="27"/>
    </row>
    <row r="14" spans="1:15" ht="17.100000000000001" customHeight="1" x14ac:dyDescent="0.3"/>
    <row r="15" spans="1:15" ht="17.100000000000001" customHeight="1" x14ac:dyDescent="0.3"/>
    <row r="17" spans="2:2" x14ac:dyDescent="0.3">
      <c r="B17" s="1"/>
    </row>
  </sheetData>
  <mergeCells count="14">
    <mergeCell ref="J3:L3"/>
    <mergeCell ref="I5:I7"/>
    <mergeCell ref="J5:J7"/>
    <mergeCell ref="E6:E7"/>
    <mergeCell ref="K6:L6"/>
    <mergeCell ref="F5:F7"/>
    <mergeCell ref="H5:H6"/>
    <mergeCell ref="C12:D13"/>
    <mergeCell ref="A12:A13"/>
    <mergeCell ref="A10:A11"/>
    <mergeCell ref="A5:A7"/>
    <mergeCell ref="B5:B7"/>
    <mergeCell ref="C5:C7"/>
    <mergeCell ref="D5:D7"/>
  </mergeCells>
  <pageMargins left="0.51" right="0.19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BLOCK A</vt:lpstr>
      <vt:lpstr>BLOCK B</vt:lpstr>
      <vt:lpstr>BLOCK C</vt:lpstr>
      <vt:lpstr>BLOCK D</vt:lpstr>
      <vt:lpstr>Commercial</vt:lpstr>
      <vt:lpstr>'BLOCK 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2026-06-16T04:40:10Z</cp:lastPrinted>
  <dcterms:created xsi:type="dcterms:W3CDTF">2018-04-25T04:55:57Z</dcterms:created>
  <dcterms:modified xsi:type="dcterms:W3CDTF">2026-06-16T04:41:57Z</dcterms:modified>
</cp:coreProperties>
</file>