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" yWindow="13" windowWidth="18956" windowHeight="11324"/>
  </bookViews>
  <sheets>
    <sheet name="Table 1" sheetId="1" r:id="rId1"/>
    <sheet name="Table 2" sheetId="2" r:id="rId2"/>
  </sheets>
  <calcPr calcId="124519"/>
</workbook>
</file>

<file path=xl/calcChain.xml><?xml version="1.0" encoding="utf-8"?>
<calcChain xmlns="http://schemas.openxmlformats.org/spreadsheetml/2006/main">
  <c r="E16" i="2"/>
  <c r="E16" i="1"/>
  <c r="N9" i="2"/>
  <c r="N9" i="1"/>
  <c r="F9" i="2"/>
  <c r="F9" i="1"/>
  <c r="K9" i="2"/>
  <c r="K9" i="1"/>
  <c r="M9" i="2"/>
  <c r="M9" i="1"/>
  <c r="J6" i="2"/>
  <c r="L6" s="1"/>
  <c r="J7"/>
  <c r="L7" s="1"/>
  <c r="J8"/>
  <c r="L8" s="1"/>
  <c r="J6" i="1"/>
  <c r="L6" s="1"/>
  <c r="J7"/>
  <c r="L7" s="1"/>
  <c r="J8"/>
  <c r="L8" s="1"/>
  <c r="J5" i="2"/>
  <c r="L5" s="1"/>
  <c r="J5" i="1"/>
  <c r="L5" s="1"/>
  <c r="L9" l="1"/>
  <c r="E17" s="1"/>
  <c r="E19" s="1"/>
  <c r="E21" s="1"/>
  <c r="L9" i="2"/>
  <c r="E17" s="1"/>
  <c r="E19" s="1"/>
  <c r="E21" s="1"/>
  <c r="J9" i="1"/>
  <c r="J9" i="2"/>
  <c r="O10" l="1"/>
  <c r="N12"/>
  <c r="O10" i="1"/>
  <c r="N12"/>
</calcChain>
</file>

<file path=xl/sharedStrings.xml><?xml version="1.0" encoding="utf-8"?>
<sst xmlns="http://schemas.openxmlformats.org/spreadsheetml/2006/main" count="96" uniqueCount="36">
  <si>
    <t xml:space="preserve">Site Address : BASEMENT + GROUND + 3 FLOORS COMMERCIAL OFFICE BUILDING AT ALREADY APPROVED LAYOUT MLPA NO:61/2023, PLOT NO:3, RAJIV GANDHI SALAI (OMR), EGATTUR, CHENNAI - 600 130.COMPRISED IN S.F. NO'S: 10/1A2, 10/1B2A, EGATTUR VILLAGE, THIRUPORUR TALUK, CHENGALPET DISTRICT.   </t>
  </si>
  <si>
    <t>Ground Floor</t>
  </si>
  <si>
    <t>1st Floor</t>
  </si>
  <si>
    <t>2nd Floor</t>
  </si>
  <si>
    <t>3rd Floor</t>
  </si>
  <si>
    <t>-</t>
  </si>
  <si>
    <t>Commercial</t>
  </si>
  <si>
    <t>Visitors Parking</t>
  </si>
  <si>
    <t>PC Parking</t>
  </si>
  <si>
    <t>SI.No.</t>
  </si>
  <si>
    <t>Block</t>
  </si>
  <si>
    <t>Floor</t>
  </si>
  <si>
    <t>Type</t>
  </si>
  <si>
    <t>Apartment No.</t>
  </si>
  <si>
    <t>(b) Exclusive Balcony (sq.m)</t>
  </si>
  <si>
    <t>Covered</t>
  </si>
  <si>
    <t>Open</t>
  </si>
  <si>
    <t>TOTAL</t>
  </si>
  <si>
    <t>Grand Total</t>
  </si>
  <si>
    <r>
      <rPr>
        <b/>
        <sz val="12"/>
        <rFont val="Tahoma"/>
        <family val="2"/>
      </rPr>
      <t>(a) Carpet Area (as per Sec 2(k) of the RERA Act)
(sq.m)</t>
    </r>
  </si>
  <si>
    <r>
      <rPr>
        <b/>
        <sz val="12"/>
        <rFont val="Tahoma"/>
        <family val="2"/>
      </rPr>
      <t>(c) Exclusive
Verandah/Utility
/ Service/ Open Terrace (sq.m)</t>
    </r>
  </si>
  <si>
    <r>
      <rPr>
        <b/>
        <sz val="12"/>
        <rFont val="Tahoma"/>
        <family val="2"/>
      </rPr>
      <t>(d)
Area of External walls (sq.m)</t>
    </r>
  </si>
  <si>
    <r>
      <rPr>
        <b/>
        <sz val="12"/>
        <rFont val="Tahoma"/>
        <family val="2"/>
      </rPr>
      <t>e = (a + b + c+ d) Floor area of the apartment
(sq.m)</t>
    </r>
  </si>
  <si>
    <r>
      <rPr>
        <b/>
        <sz val="12"/>
        <rFont val="Tahoma"/>
        <family val="2"/>
      </rPr>
      <t>(f) Proportionate Common Area
(sq.m)</t>
    </r>
  </si>
  <si>
    <r>
      <rPr>
        <b/>
        <sz val="12"/>
        <rFont val="Tahoma"/>
        <family val="2"/>
      </rPr>
      <t>g = (e + f) Gross Area of the apartment
(sq.m)</t>
    </r>
  </si>
  <si>
    <r>
      <rPr>
        <b/>
        <sz val="12"/>
        <rFont val="Tahoma"/>
        <family val="2"/>
      </rPr>
      <t>(h)
UDS land Area (sq.m)</t>
    </r>
  </si>
  <si>
    <r>
      <rPr>
        <b/>
        <sz val="12"/>
        <rFont val="Tahoma"/>
        <family val="2"/>
      </rPr>
      <t>(i)
Car Parking (Nos.)</t>
    </r>
  </si>
  <si>
    <r>
      <t xml:space="preserve">Site Address : BASEMENT + GROUND + 3 FLOORS COMMERCIAL OFFICE BUILDING AT ALREADY APPROVED LAYOUT MLPA NO:61/2023, PLOT NO:3, RAJIV GANDHI SALAI (OMR), EGATTUR, CHENNAI - 600 130.COMPRISED IN S.F. NO'S: 10/1A2, 10/1B2A, EGATTUR VILLAGE, THIRUPORUR TALUK, </t>
    </r>
    <r>
      <rPr>
        <sz val="12"/>
        <color rgb="FF000000"/>
        <rFont val="Tahoma"/>
        <family val="2"/>
      </rPr>
      <t xml:space="preserve">CHENGALPET DISTRICT.   </t>
    </r>
  </si>
  <si>
    <t>Note :</t>
  </si>
  <si>
    <t>Plot Area As per Patta</t>
  </si>
  <si>
    <t>Sq.m</t>
  </si>
  <si>
    <t>UDS Calulation</t>
  </si>
  <si>
    <t>Plot area =</t>
  </si>
  <si>
    <t>Total Area =</t>
  </si>
  <si>
    <t>Percentage</t>
  </si>
  <si>
    <t>Carpet Area Statement                                                                                Date: 15.02.2026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</si>
</sst>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color rgb="FF000000"/>
      <name val="Times New Roman"/>
      <charset val="204"/>
    </font>
    <font>
      <b/>
      <sz val="12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b/>
      <sz val="12"/>
      <color indexed="8"/>
      <name val="Tahoma"/>
      <family val="2"/>
    </font>
    <font>
      <sz val="12"/>
      <color indexed="8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17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L16" sqref="L16"/>
    </sheetView>
  </sheetViews>
  <sheetFormatPr defaultRowHeight="13.1"/>
  <cols>
    <col min="1" max="1" width="9.28515625" customWidth="1"/>
    <col min="2" max="2" width="9.5703125" customWidth="1"/>
    <col min="3" max="3" width="18.28515625" bestFit="1" customWidth="1"/>
    <col min="4" max="4" width="16.5703125" bestFit="1" customWidth="1"/>
    <col min="5" max="5" width="17.28515625" bestFit="1" customWidth="1"/>
    <col min="6" max="6" width="17.7109375" customWidth="1"/>
    <col min="7" max="7" width="22" bestFit="1" customWidth="1"/>
    <col min="8" max="8" width="26.140625" customWidth="1"/>
    <col min="9" max="9" width="15.5703125" customWidth="1"/>
    <col min="10" max="10" width="28.28515625" customWidth="1"/>
    <col min="11" max="11" width="23.140625" customWidth="1"/>
    <col min="12" max="12" width="20" customWidth="1"/>
    <col min="13" max="13" width="12.42578125" customWidth="1"/>
    <col min="14" max="14" width="14" bestFit="1" customWidth="1"/>
    <col min="15" max="15" width="9.85546875" bestFit="1" customWidth="1"/>
  </cols>
  <sheetData>
    <row r="1" spans="1:15" ht="29.3" customHeight="1">
      <c r="A1" s="43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</row>
    <row r="2" spans="1:15" ht="52.55" customHeight="1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1:15" ht="64" customHeight="1">
      <c r="A3" s="46" t="s">
        <v>9</v>
      </c>
      <c r="B3" s="47" t="s">
        <v>10</v>
      </c>
      <c r="C3" s="47" t="s">
        <v>11</v>
      </c>
      <c r="D3" s="47" t="s">
        <v>12</v>
      </c>
      <c r="E3" s="47" t="s">
        <v>13</v>
      </c>
      <c r="F3" s="30" t="s">
        <v>19</v>
      </c>
      <c r="G3" s="47" t="s">
        <v>14</v>
      </c>
      <c r="H3" s="30" t="s">
        <v>20</v>
      </c>
      <c r="I3" s="30" t="s">
        <v>21</v>
      </c>
      <c r="J3" s="30" t="s">
        <v>22</v>
      </c>
      <c r="K3" s="30" t="s">
        <v>23</v>
      </c>
      <c r="L3" s="30" t="s">
        <v>24</v>
      </c>
      <c r="M3" s="30" t="s">
        <v>25</v>
      </c>
      <c r="N3" s="30" t="s">
        <v>26</v>
      </c>
      <c r="O3" s="31"/>
    </row>
    <row r="4" spans="1:15" ht="28.5" customHeight="1">
      <c r="A4" s="46"/>
      <c r="B4" s="47"/>
      <c r="C4" s="47"/>
      <c r="D4" s="47"/>
      <c r="E4" s="47"/>
      <c r="F4" s="30"/>
      <c r="G4" s="47"/>
      <c r="H4" s="30"/>
      <c r="I4" s="30"/>
      <c r="J4" s="30"/>
      <c r="K4" s="30"/>
      <c r="L4" s="30"/>
      <c r="M4" s="30"/>
      <c r="N4" s="1" t="s">
        <v>15</v>
      </c>
      <c r="O4" s="2" t="s">
        <v>16</v>
      </c>
    </row>
    <row r="5" spans="1:15" ht="15.05">
      <c r="A5" s="3">
        <v>1</v>
      </c>
      <c r="B5" s="4" t="s">
        <v>5</v>
      </c>
      <c r="C5" s="4" t="s">
        <v>1</v>
      </c>
      <c r="D5" s="4" t="s">
        <v>6</v>
      </c>
      <c r="E5" s="4" t="s">
        <v>5</v>
      </c>
      <c r="F5" s="4">
        <v>582.68799999999999</v>
      </c>
      <c r="G5" s="4" t="s">
        <v>5</v>
      </c>
      <c r="H5" s="4" t="s">
        <v>5</v>
      </c>
      <c r="I5" s="4" t="s">
        <v>5</v>
      </c>
      <c r="J5" s="4">
        <f>F5</f>
        <v>582.68799999999999</v>
      </c>
      <c r="K5" s="4">
        <v>116.05</v>
      </c>
      <c r="L5" s="4">
        <f>J5+K5</f>
        <v>698.73799999999994</v>
      </c>
      <c r="M5" s="4">
        <v>301.23</v>
      </c>
      <c r="N5" s="4">
        <v>4</v>
      </c>
      <c r="O5" s="17">
        <v>0</v>
      </c>
    </row>
    <row r="6" spans="1:15" ht="15.05">
      <c r="A6" s="3">
        <v>2</v>
      </c>
      <c r="B6" s="4" t="s">
        <v>5</v>
      </c>
      <c r="C6" s="4" t="s">
        <v>2</v>
      </c>
      <c r="D6" s="4" t="s">
        <v>6</v>
      </c>
      <c r="E6" s="4" t="s">
        <v>5</v>
      </c>
      <c r="F6" s="4">
        <v>796.2</v>
      </c>
      <c r="G6" s="4" t="s">
        <v>5</v>
      </c>
      <c r="H6" s="4" t="s">
        <v>5</v>
      </c>
      <c r="I6" s="4" t="s">
        <v>5</v>
      </c>
      <c r="J6" s="4">
        <f t="shared" ref="J6:J8" si="0">F6</f>
        <v>796.2</v>
      </c>
      <c r="K6" s="4">
        <v>158.58000000000001</v>
      </c>
      <c r="L6" s="4">
        <f t="shared" ref="L6:L8" si="1">J6+K6</f>
        <v>954.78000000000009</v>
      </c>
      <c r="M6" s="4">
        <v>411.59</v>
      </c>
      <c r="N6" s="4">
        <v>6</v>
      </c>
      <c r="O6" s="17">
        <v>0</v>
      </c>
    </row>
    <row r="7" spans="1:15" ht="15.05">
      <c r="A7" s="3">
        <v>3</v>
      </c>
      <c r="B7" s="4" t="s">
        <v>5</v>
      </c>
      <c r="C7" s="4" t="s">
        <v>3</v>
      </c>
      <c r="D7" s="4" t="s">
        <v>6</v>
      </c>
      <c r="E7" s="4" t="s">
        <v>5</v>
      </c>
      <c r="F7" s="4">
        <v>796.2</v>
      </c>
      <c r="G7" s="4" t="s">
        <v>5</v>
      </c>
      <c r="H7" s="4" t="s">
        <v>5</v>
      </c>
      <c r="I7" s="4" t="s">
        <v>5</v>
      </c>
      <c r="J7" s="4">
        <f t="shared" si="0"/>
        <v>796.2</v>
      </c>
      <c r="K7" s="4">
        <v>158.58000000000001</v>
      </c>
      <c r="L7" s="4">
        <f t="shared" si="1"/>
        <v>954.78000000000009</v>
      </c>
      <c r="M7" s="4">
        <v>411.59</v>
      </c>
      <c r="N7" s="4">
        <v>6</v>
      </c>
      <c r="O7" s="17">
        <v>0</v>
      </c>
    </row>
    <row r="8" spans="1:15" ht="15.05">
      <c r="A8" s="3">
        <v>4</v>
      </c>
      <c r="B8" s="4" t="s">
        <v>5</v>
      </c>
      <c r="C8" s="4" t="s">
        <v>4</v>
      </c>
      <c r="D8" s="4" t="s">
        <v>6</v>
      </c>
      <c r="E8" s="4" t="s">
        <v>5</v>
      </c>
      <c r="F8" s="4">
        <v>796.2</v>
      </c>
      <c r="G8" s="4" t="s">
        <v>5</v>
      </c>
      <c r="H8" s="4" t="s">
        <v>5</v>
      </c>
      <c r="I8" s="4" t="s">
        <v>5</v>
      </c>
      <c r="J8" s="4">
        <f t="shared" si="0"/>
        <v>796.2</v>
      </c>
      <c r="K8" s="4">
        <v>158.58000000000001</v>
      </c>
      <c r="L8" s="4">
        <f t="shared" si="1"/>
        <v>954.78000000000009</v>
      </c>
      <c r="M8" s="4">
        <v>411.59</v>
      </c>
      <c r="N8" s="4">
        <v>6</v>
      </c>
      <c r="O8" s="17">
        <v>0</v>
      </c>
    </row>
    <row r="9" spans="1:15" ht="28.5" customHeight="1">
      <c r="A9" s="46" t="s">
        <v>17</v>
      </c>
      <c r="B9" s="47"/>
      <c r="C9" s="47"/>
      <c r="D9" s="47"/>
      <c r="E9" s="6"/>
      <c r="F9" s="6">
        <f>SUM(F5:F8)</f>
        <v>2971.2879999999996</v>
      </c>
      <c r="G9" s="6"/>
      <c r="H9" s="6"/>
      <c r="I9" s="6"/>
      <c r="J9" s="6">
        <f>SUM(J5:J8)</f>
        <v>2971.2879999999996</v>
      </c>
      <c r="K9" s="6">
        <f>SUM(K5:K8)</f>
        <v>591.79000000000008</v>
      </c>
      <c r="L9" s="6">
        <f>SUM(L5:L8)</f>
        <v>3563.0780000000004</v>
      </c>
      <c r="M9" s="6">
        <f>SUM(M5:M8)</f>
        <v>1535.9999999999998</v>
      </c>
      <c r="N9" s="6">
        <f>SUM(N5:N8)</f>
        <v>22</v>
      </c>
      <c r="O9" s="5">
        <v>0</v>
      </c>
    </row>
    <row r="10" spans="1:15" ht="30.1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  <c r="M10" s="4" t="s">
        <v>7</v>
      </c>
      <c r="N10" s="4">
        <v>5</v>
      </c>
      <c r="O10" s="17">
        <f ca="1">-O10</f>
        <v>0</v>
      </c>
    </row>
    <row r="11" spans="1:15" ht="30.1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4" t="s">
        <v>8</v>
      </c>
      <c r="N11" s="4">
        <v>0</v>
      </c>
      <c r="O11" s="17">
        <v>3</v>
      </c>
    </row>
    <row r="12" spans="1:15" ht="38.65" customHeight="1" thickBot="1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  <c r="M12" s="7" t="s">
        <v>18</v>
      </c>
      <c r="N12" s="32">
        <f ca="1">N9+N10+N11+O9+O10+O11</f>
        <v>30</v>
      </c>
      <c r="O12" s="33"/>
    </row>
    <row r="13" spans="1:15" ht="15.05">
      <c r="A13" s="22" t="s">
        <v>28</v>
      </c>
      <c r="B13" s="23"/>
      <c r="C13" s="23"/>
      <c r="D13" s="23"/>
      <c r="E13" s="24"/>
      <c r="F13" s="24"/>
    </row>
    <row r="14" spans="1:15" ht="15.05">
      <c r="A14" s="25" t="s">
        <v>29</v>
      </c>
      <c r="B14" s="25"/>
      <c r="C14" s="23"/>
      <c r="D14" s="23"/>
      <c r="E14" s="24">
        <v>1536</v>
      </c>
      <c r="F14" s="23" t="s">
        <v>30</v>
      </c>
    </row>
    <row r="15" spans="1:15" ht="15.05">
      <c r="A15" s="25"/>
      <c r="B15" s="25"/>
      <c r="C15" s="25"/>
      <c r="D15" s="25"/>
      <c r="E15" s="23"/>
      <c r="F15" s="25"/>
    </row>
    <row r="16" spans="1:15" ht="15.05">
      <c r="A16" s="49" t="s">
        <v>31</v>
      </c>
      <c r="B16" s="50"/>
      <c r="C16" s="51" t="s">
        <v>32</v>
      </c>
      <c r="D16" s="52"/>
      <c r="E16" s="26">
        <f>E14</f>
        <v>1536</v>
      </c>
      <c r="F16" s="25"/>
    </row>
    <row r="17" spans="1:6" ht="15.05">
      <c r="A17" s="25"/>
      <c r="B17" s="25"/>
      <c r="C17" s="49" t="s">
        <v>33</v>
      </c>
      <c r="D17" s="50"/>
      <c r="E17" s="4">
        <f>L9</f>
        <v>3563.0780000000004</v>
      </c>
      <c r="F17" s="25"/>
    </row>
    <row r="18" spans="1:6" ht="15.05">
      <c r="A18" s="25"/>
      <c r="B18" s="23"/>
      <c r="C18" s="23"/>
      <c r="D18" s="23"/>
      <c r="E18" s="23"/>
      <c r="F18" s="25"/>
    </row>
    <row r="19" spans="1:6" ht="15.05">
      <c r="A19" s="25"/>
      <c r="B19" s="23"/>
      <c r="C19" s="23"/>
      <c r="D19" s="23"/>
      <c r="E19" s="27">
        <f>E16/E17</f>
        <v>0.43108795260726818</v>
      </c>
      <c r="F19" s="25"/>
    </row>
    <row r="20" spans="1:6" ht="15.05">
      <c r="A20" s="23"/>
      <c r="B20" s="23"/>
      <c r="C20" s="23"/>
      <c r="D20" s="23"/>
      <c r="E20" s="23"/>
      <c r="F20" s="24"/>
    </row>
    <row r="21" spans="1:6" ht="15.05">
      <c r="A21" s="23"/>
      <c r="B21" s="23"/>
      <c r="C21" s="49" t="s">
        <v>34</v>
      </c>
      <c r="D21" s="50"/>
      <c r="E21" s="28">
        <f>E19</f>
        <v>0.43108795260726818</v>
      </c>
      <c r="F21" s="24"/>
    </row>
  </sheetData>
  <mergeCells count="23">
    <mergeCell ref="C21:D21"/>
    <mergeCell ref="A9:D9"/>
    <mergeCell ref="K3:K4"/>
    <mergeCell ref="L3:L4"/>
    <mergeCell ref="A16:B16"/>
    <mergeCell ref="C16:D16"/>
    <mergeCell ref="C17:D17"/>
    <mergeCell ref="M3:M4"/>
    <mergeCell ref="N3:O3"/>
    <mergeCell ref="N12:O12"/>
    <mergeCell ref="A10:L12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L16" sqref="L16"/>
    </sheetView>
  </sheetViews>
  <sheetFormatPr defaultRowHeight="13.1"/>
  <cols>
    <col min="1" max="1" width="214.85546875" customWidth="1"/>
    <col min="3" max="3" width="18.28515625" bestFit="1" customWidth="1"/>
    <col min="4" max="4" width="16.5703125" bestFit="1" customWidth="1"/>
    <col min="5" max="5" width="14.42578125" bestFit="1" customWidth="1"/>
    <col min="7" max="7" width="2.5703125" bestFit="1" customWidth="1"/>
    <col min="8" max="8" width="26.140625" customWidth="1"/>
    <col min="10" max="10" width="28.28515625" customWidth="1"/>
    <col min="11" max="11" width="23.140625" customWidth="1"/>
    <col min="14" max="14" width="5.42578125" bestFit="1" customWidth="1"/>
    <col min="15" max="15" width="3.7109375" bestFit="1" customWidth="1"/>
  </cols>
  <sheetData>
    <row r="1" spans="1:15" ht="115.55" customHeight="1">
      <c r="A1" s="29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ht="52.55" customHeight="1">
      <c r="A2" s="10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ht="15.05">
      <c r="A3" s="1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1:15" ht="15.05">
      <c r="A4" s="1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ht="15.05">
      <c r="A5" s="13">
        <v>1</v>
      </c>
      <c r="B5" s="11" t="s">
        <v>5</v>
      </c>
      <c r="C5" s="11" t="s">
        <v>1</v>
      </c>
      <c r="D5" s="11" t="s">
        <v>6</v>
      </c>
      <c r="E5" s="11" t="s">
        <v>5</v>
      </c>
      <c r="F5" s="11">
        <v>582.68799999999999</v>
      </c>
      <c r="G5" s="11" t="s">
        <v>5</v>
      </c>
      <c r="H5" s="11" t="s">
        <v>5</v>
      </c>
      <c r="I5" s="11" t="s">
        <v>5</v>
      </c>
      <c r="J5" s="11">
        <f>F5</f>
        <v>582.68799999999999</v>
      </c>
      <c r="K5" s="11">
        <v>116.05</v>
      </c>
      <c r="L5" s="11">
        <f>J5+K5</f>
        <v>698.73799999999994</v>
      </c>
      <c r="M5" s="11">
        <v>301.23</v>
      </c>
      <c r="N5" s="18">
        <v>4</v>
      </c>
      <c r="O5" s="19">
        <v>0</v>
      </c>
    </row>
    <row r="6" spans="1:15" ht="15.05">
      <c r="A6" s="13">
        <v>2</v>
      </c>
      <c r="B6" s="11" t="s">
        <v>5</v>
      </c>
      <c r="C6" s="11" t="s">
        <v>2</v>
      </c>
      <c r="D6" s="11" t="s">
        <v>6</v>
      </c>
      <c r="E6" s="11" t="s">
        <v>5</v>
      </c>
      <c r="F6" s="11">
        <v>796.2</v>
      </c>
      <c r="G6" s="11" t="s">
        <v>5</v>
      </c>
      <c r="H6" s="11" t="s">
        <v>5</v>
      </c>
      <c r="I6" s="11" t="s">
        <v>5</v>
      </c>
      <c r="J6" s="11">
        <f t="shared" ref="J6:J8" si="0">F6</f>
        <v>796.2</v>
      </c>
      <c r="K6" s="11">
        <v>158.58000000000001</v>
      </c>
      <c r="L6" s="11">
        <f t="shared" ref="L6:L8" si="1">J6+K6</f>
        <v>954.78000000000009</v>
      </c>
      <c r="M6" s="11">
        <v>411.59</v>
      </c>
      <c r="N6" s="18">
        <v>6</v>
      </c>
      <c r="O6" s="19">
        <v>0</v>
      </c>
    </row>
    <row r="7" spans="1:15" ht="15.05">
      <c r="A7" s="13">
        <v>3</v>
      </c>
      <c r="B7" s="11" t="s">
        <v>5</v>
      </c>
      <c r="C7" s="11" t="s">
        <v>3</v>
      </c>
      <c r="D7" s="11" t="s">
        <v>6</v>
      </c>
      <c r="E7" s="11" t="s">
        <v>5</v>
      </c>
      <c r="F7" s="11">
        <v>796.2</v>
      </c>
      <c r="G7" s="11" t="s">
        <v>5</v>
      </c>
      <c r="H7" s="11" t="s">
        <v>5</v>
      </c>
      <c r="I7" s="11" t="s">
        <v>5</v>
      </c>
      <c r="J7" s="11">
        <f t="shared" si="0"/>
        <v>796.2</v>
      </c>
      <c r="K7" s="11">
        <v>158.58000000000001</v>
      </c>
      <c r="L7" s="11">
        <f t="shared" si="1"/>
        <v>954.78000000000009</v>
      </c>
      <c r="M7" s="11">
        <v>411.59</v>
      </c>
      <c r="N7" s="18">
        <v>6</v>
      </c>
      <c r="O7" s="19">
        <v>0</v>
      </c>
    </row>
    <row r="8" spans="1:15" ht="15.05">
      <c r="A8" s="13">
        <v>4</v>
      </c>
      <c r="B8" s="11" t="s">
        <v>5</v>
      </c>
      <c r="C8" s="11" t="s">
        <v>4</v>
      </c>
      <c r="D8" s="11" t="s">
        <v>6</v>
      </c>
      <c r="E8" s="11" t="s">
        <v>5</v>
      </c>
      <c r="F8" s="11">
        <v>796.2</v>
      </c>
      <c r="G8" s="11" t="s">
        <v>5</v>
      </c>
      <c r="H8" s="11" t="s">
        <v>5</v>
      </c>
      <c r="I8" s="11" t="s">
        <v>5</v>
      </c>
      <c r="J8" s="11">
        <f t="shared" si="0"/>
        <v>796.2</v>
      </c>
      <c r="K8" s="11">
        <v>158.58000000000001</v>
      </c>
      <c r="L8" s="11">
        <f t="shared" si="1"/>
        <v>954.78000000000009</v>
      </c>
      <c r="M8" s="11">
        <v>411.59</v>
      </c>
      <c r="N8" s="18">
        <v>6</v>
      </c>
      <c r="O8" s="19">
        <v>0</v>
      </c>
    </row>
    <row r="9" spans="1:15" ht="15.05">
      <c r="A9" s="14"/>
      <c r="B9" s="15"/>
      <c r="C9" s="15"/>
      <c r="D9" s="15"/>
      <c r="E9" s="15"/>
      <c r="F9" s="15">
        <f>SUM(F5:F8)</f>
        <v>2971.2879999999996</v>
      </c>
      <c r="G9" s="15"/>
      <c r="H9" s="15"/>
      <c r="I9" s="15"/>
      <c r="J9" s="15">
        <f>SUM(J5:J8)</f>
        <v>2971.2879999999996</v>
      </c>
      <c r="K9" s="15">
        <f>SUM(K5:K8)</f>
        <v>591.79000000000008</v>
      </c>
      <c r="L9" s="15">
        <f>SUM(L5:L8)</f>
        <v>3563.0780000000004</v>
      </c>
      <c r="M9" s="15">
        <f>SUM(M5:M8)</f>
        <v>1535.9999999999998</v>
      </c>
      <c r="N9" s="20">
        <f>SUM(N5:N8)</f>
        <v>22</v>
      </c>
      <c r="O9" s="21">
        <v>0</v>
      </c>
    </row>
    <row r="10" spans="1:15" ht="15.0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18" t="s">
        <v>7</v>
      </c>
      <c r="N10" s="18">
        <v>5</v>
      </c>
      <c r="O10" s="19">
        <f ca="1">-O10</f>
        <v>0</v>
      </c>
    </row>
    <row r="11" spans="1:15" ht="15.05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18" t="s">
        <v>8</v>
      </c>
      <c r="N11" s="18">
        <v>0</v>
      </c>
      <c r="O11" s="19">
        <v>3</v>
      </c>
    </row>
    <row r="12" spans="1:15" ht="38.799999999999997" customHeight="1" thickBot="1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3"/>
      <c r="M12" s="16"/>
      <c r="N12" s="53">
        <f ca="1">N9+N10+N11+O9+O10+O11</f>
        <v>30</v>
      </c>
      <c r="O12" s="54"/>
    </row>
    <row r="13" spans="1:15" ht="15.05">
      <c r="A13" s="22" t="s">
        <v>28</v>
      </c>
      <c r="B13" s="23"/>
      <c r="C13" s="23"/>
      <c r="D13" s="23"/>
      <c r="E13" s="24"/>
      <c r="F13" s="24"/>
    </row>
    <row r="14" spans="1:15" ht="15.05">
      <c r="A14" s="25" t="s">
        <v>29</v>
      </c>
      <c r="B14" s="25"/>
      <c r="C14" s="23"/>
      <c r="D14" s="23"/>
      <c r="E14" s="24">
        <v>1536</v>
      </c>
      <c r="F14" s="23" t="s">
        <v>30</v>
      </c>
    </row>
    <row r="15" spans="1:15" ht="15.05">
      <c r="A15" s="25"/>
      <c r="B15" s="25"/>
      <c r="C15" s="25"/>
      <c r="D15" s="25"/>
      <c r="E15" s="23"/>
      <c r="F15" s="25"/>
    </row>
    <row r="16" spans="1:15" ht="15.05">
      <c r="A16" s="49" t="s">
        <v>31</v>
      </c>
      <c r="B16" s="50"/>
      <c r="C16" s="51" t="s">
        <v>32</v>
      </c>
      <c r="D16" s="52"/>
      <c r="E16" s="26">
        <f>E14</f>
        <v>1536</v>
      </c>
      <c r="F16" s="25"/>
    </row>
    <row r="17" spans="1:6" ht="15.05">
      <c r="A17" s="25"/>
      <c r="B17" s="25"/>
      <c r="C17" s="49" t="s">
        <v>33</v>
      </c>
      <c r="D17" s="50"/>
      <c r="E17" s="11">
        <f>L9</f>
        <v>3563.0780000000004</v>
      </c>
      <c r="F17" s="25"/>
    </row>
    <row r="18" spans="1:6" ht="15.05">
      <c r="A18" s="25"/>
      <c r="B18" s="23"/>
      <c r="C18" s="23"/>
      <c r="D18" s="23"/>
      <c r="E18" s="23"/>
      <c r="F18" s="25"/>
    </row>
    <row r="19" spans="1:6" ht="15.05">
      <c r="A19" s="25"/>
      <c r="B19" s="23"/>
      <c r="C19" s="23"/>
      <c r="D19" s="23"/>
      <c r="E19" s="27">
        <f>E16/E17</f>
        <v>0.43108795260726818</v>
      </c>
      <c r="F19" s="25"/>
    </row>
    <row r="20" spans="1:6" ht="15.05">
      <c r="A20" s="23"/>
      <c r="B20" s="23"/>
      <c r="C20" s="23"/>
      <c r="D20" s="23"/>
      <c r="E20" s="23"/>
      <c r="F20" s="24"/>
    </row>
    <row r="21" spans="1:6" ht="15.05">
      <c r="A21" s="23"/>
      <c r="B21" s="23"/>
      <c r="C21" s="49" t="s">
        <v>34</v>
      </c>
      <c r="D21" s="50"/>
      <c r="E21" s="28">
        <f>E19</f>
        <v>0.43108795260726818</v>
      </c>
      <c r="F21" s="24"/>
    </row>
  </sheetData>
  <mergeCells count="6">
    <mergeCell ref="C17:D17"/>
    <mergeCell ref="C21:D21"/>
    <mergeCell ref="N12:O12"/>
    <mergeCell ref="A10:L12"/>
    <mergeCell ref="A16:B16"/>
    <mergeCell ref="C16:D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System18</cp:lastModifiedBy>
  <dcterms:created xsi:type="dcterms:W3CDTF">2026-01-02T11:25:08Z</dcterms:created>
  <dcterms:modified xsi:type="dcterms:W3CDTF">2026-02-17T07:42:43Z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2026-01-02T00:00:00Z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