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K DESIGN AND CONSTRUCTION\Drawings\Anandham Construction\Lakshmipuram\"/>
    </mc:Choice>
  </mc:AlternateContent>
  <xr:revisionPtr revIDLastSave="0" documentId="13_ncr:1_{F20B4E3A-5E8A-4E42-BC39-8DE32C50F1EB}" xr6:coauthVersionLast="47" xr6:coauthVersionMax="47" xr10:uidLastSave="{00000000-0000-0000-0000-000000000000}"/>
  <bookViews>
    <workbookView xWindow="-108" yWindow="-108" windowWidth="23256" windowHeight="12456" xr2:uid="{CFCA1F87-E40C-47A1-97BD-8DF1757E01D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" i="1" l="1"/>
  <c r="P20" i="1"/>
  <c r="I18" i="1"/>
  <c r="J18" i="1"/>
  <c r="J17" i="1"/>
  <c r="J5" i="1"/>
  <c r="J6" i="1"/>
  <c r="J7" i="1"/>
  <c r="J8" i="1"/>
  <c r="J9" i="1"/>
  <c r="J10" i="1"/>
  <c r="J11" i="1"/>
  <c r="J12" i="1"/>
  <c r="J13" i="1"/>
  <c r="J14" i="1"/>
  <c r="J15" i="1"/>
  <c r="J16" i="1"/>
  <c r="J4" i="1"/>
  <c r="J3" i="1"/>
  <c r="E11" i="2"/>
  <c r="K12" i="1"/>
  <c r="K17" i="1" s="1"/>
  <c r="K11" i="1"/>
  <c r="K16" i="1" s="1"/>
  <c r="K10" i="1"/>
  <c r="K15" i="1" s="1"/>
  <c r="K9" i="1"/>
  <c r="K14" i="1" s="1"/>
  <c r="K8" i="1"/>
  <c r="K13" i="1" s="1"/>
  <c r="O18" i="1"/>
  <c r="P18" i="1"/>
  <c r="H11" i="2"/>
  <c r="H9" i="1"/>
  <c r="H10" i="1"/>
  <c r="H11" i="1"/>
  <c r="H16" i="1" s="1"/>
  <c r="H12" i="1"/>
  <c r="H17" i="1" s="1"/>
  <c r="H14" i="1"/>
  <c r="H15" i="1"/>
  <c r="H8" i="1"/>
  <c r="H13" i="1" s="1"/>
  <c r="G7" i="1"/>
  <c r="G12" i="1" s="1"/>
  <c r="G17" i="1" s="1"/>
  <c r="G6" i="1"/>
  <c r="G11" i="1" s="1"/>
  <c r="G16" i="1" s="1"/>
  <c r="G5" i="1"/>
  <c r="G10" i="1" s="1"/>
  <c r="G15" i="1" s="1"/>
  <c r="G4" i="1"/>
  <c r="G9" i="1" s="1"/>
  <c r="G14" i="1" s="1"/>
  <c r="G3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K18" i="1" l="1"/>
  <c r="D11" i="2" s="1"/>
  <c r="F11" i="2" s="1"/>
  <c r="H12" i="2"/>
  <c r="H18" i="1"/>
  <c r="I12" i="2"/>
  <c r="G8" i="1"/>
  <c r="G13" i="1" s="1"/>
  <c r="L3" i="1" l="1"/>
  <c r="M3" i="1" s="1"/>
  <c r="F12" i="2"/>
  <c r="F13" i="2" s="1"/>
  <c r="L5" i="1" s="1"/>
  <c r="G18" i="1"/>
  <c r="L8" i="1" l="1"/>
  <c r="L13" i="1" s="1"/>
  <c r="L4" i="1"/>
  <c r="M4" i="1" s="1"/>
  <c r="M8" i="1"/>
  <c r="L9" i="1"/>
  <c r="L14" i="1" s="1"/>
  <c r="F14" i="2"/>
  <c r="L6" i="1" s="1"/>
  <c r="M5" i="1"/>
  <c r="M9" i="1" l="1"/>
  <c r="L10" i="1"/>
  <c r="L15" i="1" s="1"/>
  <c r="M13" i="1"/>
  <c r="F15" i="2"/>
  <c r="M6" i="1"/>
  <c r="L7" i="1" l="1"/>
  <c r="M7" i="1" s="1"/>
  <c r="M14" i="1"/>
  <c r="L11" i="1"/>
  <c r="L16" i="1" s="1"/>
  <c r="M10" i="1"/>
  <c r="L12" i="1" l="1"/>
  <c r="L17" i="1" s="1"/>
  <c r="J12" i="2"/>
  <c r="L18" i="1"/>
  <c r="M15" i="1"/>
  <c r="M11" i="1"/>
  <c r="M12" i="1"/>
  <c r="M17" i="1" l="1"/>
  <c r="M16" i="1"/>
  <c r="K12" i="2" l="1"/>
  <c r="L12" i="2" s="1"/>
  <c r="N16" i="1" s="1"/>
  <c r="M18" i="1"/>
  <c r="N3" i="1" l="1"/>
  <c r="N4" i="1"/>
  <c r="N8" i="1"/>
  <c r="N13" i="1"/>
  <c r="N5" i="1"/>
  <c r="N9" i="1"/>
  <c r="N10" i="1"/>
  <c r="N14" i="1"/>
  <c r="N6" i="1"/>
  <c r="N7" i="1"/>
  <c r="N12" i="1"/>
  <c r="N15" i="1"/>
  <c r="N11" i="1"/>
  <c r="N17" i="1"/>
  <c r="N18" i="1" l="1"/>
</calcChain>
</file>

<file path=xl/sharedStrings.xml><?xml version="1.0" encoding="utf-8"?>
<sst xmlns="http://schemas.openxmlformats.org/spreadsheetml/2006/main" count="79" uniqueCount="48">
  <si>
    <t>S.NO.</t>
  </si>
  <si>
    <t>BLOCK</t>
  </si>
  <si>
    <t>FLOOR</t>
  </si>
  <si>
    <t>TYPE</t>
  </si>
  <si>
    <t>Covered</t>
  </si>
  <si>
    <t>UDS Land Area</t>
  </si>
  <si>
    <t>BLOCK-A</t>
  </si>
  <si>
    <t>Flat-F1</t>
  </si>
  <si>
    <t>Flat-F2</t>
  </si>
  <si>
    <t>Flat-F3</t>
  </si>
  <si>
    <t>Flat-F4</t>
  </si>
  <si>
    <t>3 BHK</t>
  </si>
  <si>
    <t>2 BHK</t>
  </si>
  <si>
    <t>Flat-F5</t>
  </si>
  <si>
    <t>Balcony Area</t>
  </si>
  <si>
    <t>RERA Carpet Area(Excl. Balcony)</t>
  </si>
  <si>
    <t>Flat-S1</t>
  </si>
  <si>
    <t>Flat-S2</t>
  </si>
  <si>
    <t>Flat-S3</t>
  </si>
  <si>
    <t>Flat-S4</t>
  </si>
  <si>
    <t>Flat-S5</t>
  </si>
  <si>
    <t>Flat-T1</t>
  </si>
  <si>
    <t>Flat-T2</t>
  </si>
  <si>
    <t>Flat-T3</t>
  </si>
  <si>
    <t>Flat-T4</t>
  </si>
  <si>
    <t>Flat-T5</t>
  </si>
  <si>
    <t>FIRST FLOOR</t>
  </si>
  <si>
    <t>SECOND FLOOR</t>
  </si>
  <si>
    <t>THIRD FLOOR</t>
  </si>
  <si>
    <t>APARTMENT NO.</t>
  </si>
  <si>
    <t>Utilty/ Verandah</t>
  </si>
  <si>
    <t>External Wall Area</t>
  </si>
  <si>
    <r>
      <rPr>
        <b/>
        <sz val="11"/>
        <color rgb="FFFF0000"/>
        <rFont val="Calibri"/>
        <family val="2"/>
        <scheme val="minor"/>
      </rPr>
      <t>(a)</t>
    </r>
    <r>
      <rPr>
        <b/>
        <sz val="11"/>
        <color theme="1"/>
        <rFont val="Calibri"/>
        <family val="2"/>
        <scheme val="minor"/>
      </rPr>
      <t xml:space="preserve"> Sq.m</t>
    </r>
  </si>
  <si>
    <r>
      <rPr>
        <b/>
        <sz val="11"/>
        <color rgb="FFFF0000"/>
        <rFont val="Calibri"/>
        <family val="2"/>
        <scheme val="minor"/>
      </rPr>
      <t>(b)</t>
    </r>
    <r>
      <rPr>
        <b/>
        <sz val="11"/>
        <color theme="1"/>
        <rFont val="Calibri"/>
        <family val="2"/>
        <scheme val="minor"/>
      </rPr>
      <t xml:space="preserve"> Sq.m</t>
    </r>
  </si>
  <si>
    <r>
      <rPr>
        <b/>
        <sz val="11"/>
        <color rgb="FFFF0000"/>
        <rFont val="Calibri"/>
        <family val="2"/>
        <scheme val="minor"/>
      </rPr>
      <t>(c)</t>
    </r>
    <r>
      <rPr>
        <b/>
        <sz val="11"/>
        <color theme="1"/>
        <rFont val="Calibri"/>
        <family val="2"/>
        <scheme val="minor"/>
      </rPr>
      <t xml:space="preserve">  Sq.m</t>
    </r>
  </si>
  <si>
    <r>
      <rPr>
        <b/>
        <sz val="11"/>
        <color rgb="FFFF0000"/>
        <rFont val="Calibri"/>
        <family val="2"/>
        <scheme val="minor"/>
      </rPr>
      <t xml:space="preserve">(d) </t>
    </r>
    <r>
      <rPr>
        <b/>
        <sz val="11"/>
        <color theme="1"/>
        <rFont val="Calibri"/>
        <family val="2"/>
        <scheme val="minor"/>
      </rPr>
      <t>Sq.m</t>
    </r>
  </si>
  <si>
    <r>
      <rPr>
        <b/>
        <sz val="11"/>
        <color rgb="FFFF0000"/>
        <rFont val="Calibri"/>
        <family val="2"/>
        <scheme val="minor"/>
      </rPr>
      <t xml:space="preserve">(e) </t>
    </r>
    <r>
      <rPr>
        <b/>
        <sz val="11"/>
        <color theme="1"/>
        <rFont val="Calibri"/>
        <family val="2"/>
        <scheme val="minor"/>
      </rPr>
      <t>Sq.m</t>
    </r>
  </si>
  <si>
    <r>
      <t xml:space="preserve">PlinthArea </t>
    </r>
    <r>
      <rPr>
        <b/>
        <sz val="11"/>
        <color rgb="FFFF0000"/>
        <rFont val="Calibri"/>
        <family val="2"/>
        <scheme val="minor"/>
      </rPr>
      <t xml:space="preserve">(e=a+b+c+d) </t>
    </r>
  </si>
  <si>
    <r>
      <rPr>
        <b/>
        <sz val="11"/>
        <color rgb="FFFF0000"/>
        <rFont val="Calibri"/>
        <family val="2"/>
        <scheme val="minor"/>
      </rPr>
      <t>(f)</t>
    </r>
    <r>
      <rPr>
        <b/>
        <sz val="11"/>
        <color theme="1"/>
        <rFont val="Calibri"/>
        <family val="2"/>
        <scheme val="minor"/>
      </rPr>
      <t xml:space="preserve"> Sq.m</t>
    </r>
  </si>
  <si>
    <r>
      <rPr>
        <b/>
        <sz val="11"/>
        <color rgb="FFFF0000"/>
        <rFont val="Calibri"/>
        <family val="2"/>
        <scheme val="minor"/>
      </rPr>
      <t>(g)</t>
    </r>
    <r>
      <rPr>
        <b/>
        <sz val="11"/>
        <color theme="1"/>
        <rFont val="Calibri"/>
        <family val="2"/>
        <scheme val="minor"/>
      </rPr>
      <t xml:space="preserve"> Sq.m</t>
    </r>
  </si>
  <si>
    <r>
      <t xml:space="preserve">Gross Area </t>
    </r>
    <r>
      <rPr>
        <b/>
        <sz val="11"/>
        <color rgb="FFFF0000"/>
        <rFont val="Calibri"/>
        <family val="2"/>
        <scheme val="minor"/>
      </rPr>
      <t xml:space="preserve">(g=e+f) </t>
    </r>
  </si>
  <si>
    <t>Proportionate Common Area</t>
  </si>
  <si>
    <t>Open</t>
  </si>
  <si>
    <r>
      <rPr>
        <b/>
        <sz val="11"/>
        <color rgb="FFFF0000"/>
        <rFont val="Calibri"/>
        <family val="2"/>
        <scheme val="minor"/>
      </rPr>
      <t xml:space="preserve">(h) </t>
    </r>
    <r>
      <rPr>
        <b/>
        <sz val="11"/>
        <color theme="1"/>
        <rFont val="Calibri"/>
        <family val="2"/>
        <scheme val="minor"/>
      </rPr>
      <t>Sq.m</t>
    </r>
  </si>
  <si>
    <r>
      <t>CAR PARKING</t>
    </r>
    <r>
      <rPr>
        <b/>
        <sz val="11"/>
        <color rgb="FFFF0000"/>
        <rFont val="Calibri"/>
        <family val="2"/>
        <scheme val="minor"/>
      </rPr>
      <t xml:space="preserve"> (i) </t>
    </r>
  </si>
  <si>
    <t>Vistors Parking</t>
  </si>
  <si>
    <t>Grand 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</si>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</sst>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0" xfId="0" applyNumberFormat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3C5A8-9E0A-4130-999E-9B1582010D45}">
  <dimension ref="A1:P20"/>
  <sheetViews>
    <sheetView tabSelected="1" workbookViewId="0">
      <selection activeCell="S15" sqref="S15"/>
    </sheetView>
  </sheetViews>
  <sheetFormatPr defaultRowHeight="25.05" customHeight="1" x14ac:dyDescent="0.3"/>
  <cols>
    <col min="1" max="1" width="5.77734375" bestFit="1" customWidth="1"/>
    <col min="2" max="3" width="6.5546875" bestFit="1" customWidth="1"/>
    <col min="5" max="5" width="12.21875" customWidth="1"/>
    <col min="6" max="6" width="7.44140625" customWidth="1"/>
    <col min="7" max="7" width="11.44140625" bestFit="1" customWidth="1"/>
    <col min="8" max="8" width="8.21875" bestFit="1" customWidth="1"/>
    <col min="9" max="10" width="9.44140625" customWidth="1"/>
    <col min="11" max="11" width="11.44140625" bestFit="1" customWidth="1"/>
    <col min="12" max="12" width="12.88671875" customWidth="1"/>
    <col min="13" max="13" width="10.5546875" customWidth="1"/>
    <col min="14" max="14" width="9.109375" bestFit="1" customWidth="1"/>
    <col min="15" max="15" width="7.77734375" style="1" customWidth="1"/>
    <col min="16" max="16" width="5.21875" customWidth="1"/>
  </cols>
  <sheetData>
    <row r="1" spans="1:16" s="3" customFormat="1" ht="45.6" customHeight="1" x14ac:dyDescent="0.3">
      <c r="A1" s="25" t="s">
        <v>0</v>
      </c>
      <c r="B1" s="27" t="s">
        <v>1</v>
      </c>
      <c r="C1" s="27" t="s">
        <v>2</v>
      </c>
      <c r="D1" s="27" t="s">
        <v>3</v>
      </c>
      <c r="E1" s="23" t="s">
        <v>29</v>
      </c>
      <c r="F1" s="27" t="s">
        <v>3</v>
      </c>
      <c r="G1" s="4" t="s">
        <v>15</v>
      </c>
      <c r="H1" s="4" t="s">
        <v>14</v>
      </c>
      <c r="I1" s="4" t="s">
        <v>30</v>
      </c>
      <c r="J1" s="4" t="s">
        <v>31</v>
      </c>
      <c r="K1" s="4" t="s">
        <v>37</v>
      </c>
      <c r="L1" s="4" t="s">
        <v>41</v>
      </c>
      <c r="M1" s="4" t="s">
        <v>40</v>
      </c>
      <c r="N1" s="4" t="s">
        <v>5</v>
      </c>
      <c r="O1" s="23" t="s">
        <v>44</v>
      </c>
      <c r="P1" s="24"/>
    </row>
    <row r="2" spans="1:16" s="2" customFormat="1" ht="19.95" customHeight="1" thickBot="1" x14ac:dyDescent="0.35">
      <c r="A2" s="26"/>
      <c r="B2" s="28"/>
      <c r="C2" s="28"/>
      <c r="D2" s="28"/>
      <c r="E2" s="29"/>
      <c r="F2" s="28"/>
      <c r="G2" s="5" t="s">
        <v>32</v>
      </c>
      <c r="H2" s="5" t="s">
        <v>33</v>
      </c>
      <c r="I2" s="30" t="s">
        <v>34</v>
      </c>
      <c r="J2" s="5" t="s">
        <v>35</v>
      </c>
      <c r="K2" s="30" t="s">
        <v>36</v>
      </c>
      <c r="L2" s="5" t="s">
        <v>38</v>
      </c>
      <c r="M2" s="5" t="s">
        <v>39</v>
      </c>
      <c r="N2" s="5" t="s">
        <v>43</v>
      </c>
      <c r="O2" s="5" t="s">
        <v>4</v>
      </c>
      <c r="P2" s="6" t="s">
        <v>42</v>
      </c>
    </row>
    <row r="3" spans="1:16" ht="25.05" customHeight="1" x14ac:dyDescent="0.3">
      <c r="A3" s="7">
        <v>1</v>
      </c>
      <c r="B3" s="20" t="s">
        <v>6</v>
      </c>
      <c r="C3" s="20" t="s">
        <v>26</v>
      </c>
      <c r="D3" s="10" t="s">
        <v>11</v>
      </c>
      <c r="E3" s="10" t="s">
        <v>7</v>
      </c>
      <c r="F3" s="10" t="s">
        <v>11</v>
      </c>
      <c r="G3" s="11">
        <f>88.71-H3</f>
        <v>84.3</v>
      </c>
      <c r="H3" s="10">
        <v>4.41</v>
      </c>
      <c r="I3" s="10"/>
      <c r="J3" s="11">
        <f>K3-(G3+H3)</f>
        <v>10.280000000000001</v>
      </c>
      <c r="K3" s="10">
        <v>98.99</v>
      </c>
      <c r="L3" s="11">
        <f>K3*Sheet2!F11</f>
        <v>10.22396229196386</v>
      </c>
      <c r="M3" s="11">
        <f>K3+L3</f>
        <v>109.21396229196385</v>
      </c>
      <c r="N3" s="11">
        <f>M3*Sheet2!L$12</f>
        <v>54.800380408939596</v>
      </c>
      <c r="O3" s="10">
        <v>1</v>
      </c>
      <c r="P3" s="12"/>
    </row>
    <row r="4" spans="1:16" ht="25.05" customHeight="1" x14ac:dyDescent="0.3">
      <c r="A4" s="8">
        <f>A3+1</f>
        <v>2</v>
      </c>
      <c r="B4" s="21"/>
      <c r="C4" s="21"/>
      <c r="D4" s="13" t="s">
        <v>12</v>
      </c>
      <c r="E4" s="13" t="s">
        <v>8</v>
      </c>
      <c r="F4" s="13" t="s">
        <v>12</v>
      </c>
      <c r="G4" s="13">
        <f>58.47-H4</f>
        <v>55.339999999999996</v>
      </c>
      <c r="H4" s="13">
        <v>3.13</v>
      </c>
      <c r="I4" s="13"/>
      <c r="J4" s="13">
        <f>K4-(G4+H4)</f>
        <v>8.4000000000000057</v>
      </c>
      <c r="K4" s="13">
        <v>66.87</v>
      </c>
      <c r="L4" s="14">
        <f>K4*Sheet2!F12</f>
        <v>6.9065194308882045</v>
      </c>
      <c r="M4" s="14">
        <f>K4+L4</f>
        <v>73.776519430888214</v>
      </c>
      <c r="N4" s="14">
        <f>M4*Sheet2!L$12</f>
        <v>37.018905323222462</v>
      </c>
      <c r="O4" s="13"/>
      <c r="P4" s="15"/>
    </row>
    <row r="5" spans="1:16" ht="25.05" customHeight="1" x14ac:dyDescent="0.3">
      <c r="A5" s="8">
        <f t="shared" ref="A5:A16" si="0">A4+1</f>
        <v>3</v>
      </c>
      <c r="B5" s="21"/>
      <c r="C5" s="21"/>
      <c r="D5" s="13" t="s">
        <v>12</v>
      </c>
      <c r="E5" s="13" t="s">
        <v>9</v>
      </c>
      <c r="F5" s="13" t="s">
        <v>12</v>
      </c>
      <c r="G5" s="13">
        <f>66.92-H5</f>
        <v>63.18</v>
      </c>
      <c r="H5" s="13">
        <v>3.74</v>
      </c>
      <c r="I5" s="13"/>
      <c r="J5" s="13">
        <f t="shared" ref="J5:J16" si="1">K5-(G5+H5)</f>
        <v>7.3700000000000045</v>
      </c>
      <c r="K5" s="13">
        <v>74.290000000000006</v>
      </c>
      <c r="L5" s="14">
        <f>K5*Sheet2!F13</f>
        <v>7.6728776509747973</v>
      </c>
      <c r="M5" s="14">
        <f t="shared" ref="M5:M7" si="2">K5+L5</f>
        <v>81.962877650974804</v>
      </c>
      <c r="N5" s="14">
        <f>M5*Sheet2!L$12</f>
        <v>41.126581074655249</v>
      </c>
      <c r="O5" s="13">
        <v>1</v>
      </c>
      <c r="P5" s="15"/>
    </row>
    <row r="6" spans="1:16" ht="25.05" customHeight="1" x14ac:dyDescent="0.3">
      <c r="A6" s="8">
        <f t="shared" si="0"/>
        <v>4</v>
      </c>
      <c r="B6" s="21"/>
      <c r="C6" s="21"/>
      <c r="D6" s="13" t="s">
        <v>11</v>
      </c>
      <c r="E6" s="13" t="s">
        <v>10</v>
      </c>
      <c r="F6" s="13" t="s">
        <v>11</v>
      </c>
      <c r="G6" s="13">
        <f>78.63-H6</f>
        <v>74.839999999999989</v>
      </c>
      <c r="H6" s="13">
        <v>3.79</v>
      </c>
      <c r="I6" s="13"/>
      <c r="J6" s="13">
        <f t="shared" si="1"/>
        <v>10.050000000000011</v>
      </c>
      <c r="K6" s="13">
        <v>88.68</v>
      </c>
      <c r="L6" s="14">
        <f>K6*Sheet2!F14</f>
        <v>9.1591168406036481</v>
      </c>
      <c r="M6" s="14">
        <f t="shared" si="2"/>
        <v>97.839116840603651</v>
      </c>
      <c r="N6" s="14">
        <f>M6*Sheet2!L$12</f>
        <v>49.092814775884065</v>
      </c>
      <c r="O6" s="13">
        <v>1</v>
      </c>
      <c r="P6" s="15"/>
    </row>
    <row r="7" spans="1:16" ht="25.05" customHeight="1" x14ac:dyDescent="0.3">
      <c r="A7" s="8">
        <f t="shared" si="0"/>
        <v>5</v>
      </c>
      <c r="B7" s="21"/>
      <c r="C7" s="21"/>
      <c r="D7" s="13" t="s">
        <v>12</v>
      </c>
      <c r="E7" s="13" t="s">
        <v>13</v>
      </c>
      <c r="F7" s="13" t="s">
        <v>12</v>
      </c>
      <c r="G7" s="13">
        <f>62.73-H7</f>
        <v>58.9</v>
      </c>
      <c r="H7" s="13">
        <v>3.83</v>
      </c>
      <c r="I7" s="13"/>
      <c r="J7" s="13">
        <f t="shared" si="1"/>
        <v>8.009999999999998</v>
      </c>
      <c r="K7" s="13">
        <v>70.739999999999995</v>
      </c>
      <c r="L7" s="14">
        <f>K7*Sheet2!F15</f>
        <v>7.3062237855694852</v>
      </c>
      <c r="M7" s="14">
        <f t="shared" si="2"/>
        <v>78.046223785569481</v>
      </c>
      <c r="N7" s="14">
        <f>M7*Sheet2!L$12</f>
        <v>39.161318417298581</v>
      </c>
      <c r="O7" s="13">
        <v>1</v>
      </c>
      <c r="P7" s="15"/>
    </row>
    <row r="8" spans="1:16" ht="25.05" customHeight="1" x14ac:dyDescent="0.3">
      <c r="A8" s="8">
        <f t="shared" si="0"/>
        <v>6</v>
      </c>
      <c r="B8" s="21" t="s">
        <v>6</v>
      </c>
      <c r="C8" s="21" t="s">
        <v>27</v>
      </c>
      <c r="D8" s="13" t="s">
        <v>11</v>
      </c>
      <c r="E8" s="13" t="s">
        <v>16</v>
      </c>
      <c r="F8" s="13" t="s">
        <v>11</v>
      </c>
      <c r="G8" s="14">
        <f>G3</f>
        <v>84.3</v>
      </c>
      <c r="H8" s="14">
        <f t="shared" ref="H8:M8" si="3">H3</f>
        <v>4.41</v>
      </c>
      <c r="I8" s="14"/>
      <c r="J8" s="13">
        <f t="shared" si="1"/>
        <v>10.280000000000001</v>
      </c>
      <c r="K8" s="14">
        <f t="shared" ref="K8" si="4">K3</f>
        <v>98.99</v>
      </c>
      <c r="L8" s="14">
        <f t="shared" si="3"/>
        <v>10.22396229196386</v>
      </c>
      <c r="M8" s="14">
        <f t="shared" si="3"/>
        <v>109.21396229196385</v>
      </c>
      <c r="N8" s="14">
        <f>M8*Sheet2!L$12</f>
        <v>54.800380408939596</v>
      </c>
      <c r="O8" s="13">
        <v>1</v>
      </c>
      <c r="P8" s="15"/>
    </row>
    <row r="9" spans="1:16" ht="25.05" customHeight="1" x14ac:dyDescent="0.3">
      <c r="A9" s="8">
        <f t="shared" si="0"/>
        <v>7</v>
      </c>
      <c r="B9" s="21"/>
      <c r="C9" s="21"/>
      <c r="D9" s="13" t="s">
        <v>12</v>
      </c>
      <c r="E9" s="13" t="s">
        <v>17</v>
      </c>
      <c r="F9" s="13" t="s">
        <v>12</v>
      </c>
      <c r="G9" s="14">
        <f t="shared" ref="G9:M9" si="5">G4</f>
        <v>55.339999999999996</v>
      </c>
      <c r="H9" s="14">
        <f t="shared" si="5"/>
        <v>3.13</v>
      </c>
      <c r="I9" s="14"/>
      <c r="J9" s="13">
        <f t="shared" si="1"/>
        <v>8.4000000000000057</v>
      </c>
      <c r="K9" s="14">
        <f t="shared" ref="K9" si="6">K4</f>
        <v>66.87</v>
      </c>
      <c r="L9" s="14">
        <f t="shared" si="5"/>
        <v>6.9065194308882045</v>
      </c>
      <c r="M9" s="14">
        <f t="shared" si="5"/>
        <v>73.776519430888214</v>
      </c>
      <c r="N9" s="14">
        <f>M9*Sheet2!L$12</f>
        <v>37.018905323222462</v>
      </c>
      <c r="O9" s="13"/>
      <c r="P9" s="15"/>
    </row>
    <row r="10" spans="1:16" ht="25.05" customHeight="1" x14ac:dyDescent="0.3">
      <c r="A10" s="8">
        <f t="shared" si="0"/>
        <v>8</v>
      </c>
      <c r="B10" s="21"/>
      <c r="C10" s="21"/>
      <c r="D10" s="13" t="s">
        <v>12</v>
      </c>
      <c r="E10" s="13" t="s">
        <v>18</v>
      </c>
      <c r="F10" s="13" t="s">
        <v>12</v>
      </c>
      <c r="G10" s="14">
        <f t="shared" ref="G10:M10" si="7">G5</f>
        <v>63.18</v>
      </c>
      <c r="H10" s="14">
        <f t="shared" si="7"/>
        <v>3.74</v>
      </c>
      <c r="I10" s="14"/>
      <c r="J10" s="13">
        <f t="shared" si="1"/>
        <v>7.3700000000000045</v>
      </c>
      <c r="K10" s="14">
        <f t="shared" ref="K10" si="8">K5</f>
        <v>74.290000000000006</v>
      </c>
      <c r="L10" s="14">
        <f t="shared" si="7"/>
        <v>7.6728776509747973</v>
      </c>
      <c r="M10" s="14">
        <f t="shared" si="7"/>
        <v>81.962877650974804</v>
      </c>
      <c r="N10" s="14">
        <f>M10*Sheet2!L$12</f>
        <v>41.126581074655249</v>
      </c>
      <c r="O10" s="13">
        <v>1</v>
      </c>
      <c r="P10" s="15"/>
    </row>
    <row r="11" spans="1:16" ht="25.05" customHeight="1" x14ac:dyDescent="0.3">
      <c r="A11" s="8">
        <f t="shared" si="0"/>
        <v>9</v>
      </c>
      <c r="B11" s="21"/>
      <c r="C11" s="21"/>
      <c r="D11" s="13" t="s">
        <v>11</v>
      </c>
      <c r="E11" s="13" t="s">
        <v>19</v>
      </c>
      <c r="F11" s="13" t="s">
        <v>11</v>
      </c>
      <c r="G11" s="14">
        <f t="shared" ref="G11:M11" si="9">G6</f>
        <v>74.839999999999989</v>
      </c>
      <c r="H11" s="14">
        <f t="shared" si="9"/>
        <v>3.79</v>
      </c>
      <c r="I11" s="14"/>
      <c r="J11" s="13">
        <f t="shared" si="1"/>
        <v>10.050000000000011</v>
      </c>
      <c r="K11" s="14">
        <f t="shared" ref="K11" si="10">K6</f>
        <v>88.68</v>
      </c>
      <c r="L11" s="14">
        <f t="shared" si="9"/>
        <v>9.1591168406036481</v>
      </c>
      <c r="M11" s="14">
        <f t="shared" si="9"/>
        <v>97.839116840603651</v>
      </c>
      <c r="N11" s="14">
        <f>M11*Sheet2!L$12</f>
        <v>49.092814775884065</v>
      </c>
      <c r="O11" s="13">
        <v>1</v>
      </c>
      <c r="P11" s="15"/>
    </row>
    <row r="12" spans="1:16" ht="25.05" customHeight="1" x14ac:dyDescent="0.3">
      <c r="A12" s="8">
        <f t="shared" si="0"/>
        <v>10</v>
      </c>
      <c r="B12" s="21"/>
      <c r="C12" s="21"/>
      <c r="D12" s="13" t="s">
        <v>12</v>
      </c>
      <c r="E12" s="13" t="s">
        <v>20</v>
      </c>
      <c r="F12" s="13" t="s">
        <v>12</v>
      </c>
      <c r="G12" s="14">
        <f t="shared" ref="G12:M12" si="11">G7</f>
        <v>58.9</v>
      </c>
      <c r="H12" s="14">
        <f t="shared" si="11"/>
        <v>3.83</v>
      </c>
      <c r="I12" s="14"/>
      <c r="J12" s="13">
        <f t="shared" si="1"/>
        <v>8.009999999999998</v>
      </c>
      <c r="K12" s="14">
        <f t="shared" ref="K12" si="12">K7</f>
        <v>70.739999999999995</v>
      </c>
      <c r="L12" s="14">
        <f t="shared" si="11"/>
        <v>7.3062237855694852</v>
      </c>
      <c r="M12" s="14">
        <f t="shared" si="11"/>
        <v>78.046223785569481</v>
      </c>
      <c r="N12" s="14">
        <f>M12*Sheet2!L$12</f>
        <v>39.161318417298581</v>
      </c>
      <c r="O12" s="13">
        <v>1</v>
      </c>
      <c r="P12" s="15"/>
    </row>
    <row r="13" spans="1:16" ht="25.05" customHeight="1" x14ac:dyDescent="0.3">
      <c r="A13" s="8">
        <f t="shared" si="0"/>
        <v>11</v>
      </c>
      <c r="B13" s="21" t="s">
        <v>6</v>
      </c>
      <c r="C13" s="21" t="s">
        <v>28</v>
      </c>
      <c r="D13" s="13" t="s">
        <v>11</v>
      </c>
      <c r="E13" s="13" t="s">
        <v>21</v>
      </c>
      <c r="F13" s="13" t="s">
        <v>11</v>
      </c>
      <c r="G13" s="14">
        <f t="shared" ref="G13:M13" si="13">G8</f>
        <v>84.3</v>
      </c>
      <c r="H13" s="14">
        <f t="shared" si="13"/>
        <v>4.41</v>
      </c>
      <c r="I13" s="14"/>
      <c r="J13" s="13">
        <f t="shared" si="1"/>
        <v>10.280000000000001</v>
      </c>
      <c r="K13" s="14">
        <f t="shared" ref="K13" si="14">K8</f>
        <v>98.99</v>
      </c>
      <c r="L13" s="14">
        <f t="shared" si="13"/>
        <v>10.22396229196386</v>
      </c>
      <c r="M13" s="14">
        <f t="shared" si="13"/>
        <v>109.21396229196385</v>
      </c>
      <c r="N13" s="14">
        <f>M13*Sheet2!L$12</f>
        <v>54.800380408939596</v>
      </c>
      <c r="O13" s="13">
        <v>1</v>
      </c>
      <c r="P13" s="15"/>
    </row>
    <row r="14" spans="1:16" ht="25.05" customHeight="1" x14ac:dyDescent="0.3">
      <c r="A14" s="8">
        <f t="shared" si="0"/>
        <v>12</v>
      </c>
      <c r="B14" s="21"/>
      <c r="C14" s="21"/>
      <c r="D14" s="13" t="s">
        <v>12</v>
      </c>
      <c r="E14" s="13" t="s">
        <v>22</v>
      </c>
      <c r="F14" s="13" t="s">
        <v>12</v>
      </c>
      <c r="G14" s="14">
        <f t="shared" ref="G14:M14" si="15">G9</f>
        <v>55.339999999999996</v>
      </c>
      <c r="H14" s="14">
        <f t="shared" si="15"/>
        <v>3.13</v>
      </c>
      <c r="I14" s="14"/>
      <c r="J14" s="13">
        <f t="shared" si="1"/>
        <v>8.4000000000000057</v>
      </c>
      <c r="K14" s="14">
        <f t="shared" ref="K14" si="16">K9</f>
        <v>66.87</v>
      </c>
      <c r="L14" s="14">
        <f t="shared" si="15"/>
        <v>6.9065194308882045</v>
      </c>
      <c r="M14" s="14">
        <f t="shared" si="15"/>
        <v>73.776519430888214</v>
      </c>
      <c r="N14" s="14">
        <f>M14*Sheet2!L$12</f>
        <v>37.018905323222462</v>
      </c>
      <c r="O14" s="13"/>
      <c r="P14" s="15"/>
    </row>
    <row r="15" spans="1:16" ht="25.05" customHeight="1" x14ac:dyDescent="0.3">
      <c r="A15" s="8">
        <f t="shared" si="0"/>
        <v>13</v>
      </c>
      <c r="B15" s="21"/>
      <c r="C15" s="21"/>
      <c r="D15" s="13" t="s">
        <v>12</v>
      </c>
      <c r="E15" s="13" t="s">
        <v>23</v>
      </c>
      <c r="F15" s="13" t="s">
        <v>12</v>
      </c>
      <c r="G15" s="14">
        <f t="shared" ref="G15:M15" si="17">G10</f>
        <v>63.18</v>
      </c>
      <c r="H15" s="14">
        <f t="shared" si="17"/>
        <v>3.74</v>
      </c>
      <c r="I15" s="14"/>
      <c r="J15" s="13">
        <f t="shared" si="1"/>
        <v>7.3700000000000045</v>
      </c>
      <c r="K15" s="14">
        <f t="shared" ref="K15" si="18">K10</f>
        <v>74.290000000000006</v>
      </c>
      <c r="L15" s="14">
        <f t="shared" si="17"/>
        <v>7.6728776509747973</v>
      </c>
      <c r="M15" s="14">
        <f t="shared" si="17"/>
        <v>81.962877650974804</v>
      </c>
      <c r="N15" s="14">
        <f>M15*Sheet2!L$12</f>
        <v>41.126581074655249</v>
      </c>
      <c r="O15" s="13">
        <v>1</v>
      </c>
      <c r="P15" s="15"/>
    </row>
    <row r="16" spans="1:16" ht="25.05" customHeight="1" x14ac:dyDescent="0.3">
      <c r="A16" s="8">
        <f t="shared" si="0"/>
        <v>14</v>
      </c>
      <c r="B16" s="21"/>
      <c r="C16" s="21"/>
      <c r="D16" s="13" t="s">
        <v>11</v>
      </c>
      <c r="E16" s="13" t="s">
        <v>24</v>
      </c>
      <c r="F16" s="13" t="s">
        <v>11</v>
      </c>
      <c r="G16" s="14">
        <f t="shared" ref="G16:M16" si="19">G11</f>
        <v>74.839999999999989</v>
      </c>
      <c r="H16" s="14">
        <f t="shared" si="19"/>
        <v>3.79</v>
      </c>
      <c r="I16" s="14"/>
      <c r="J16" s="13">
        <f t="shared" si="1"/>
        <v>10.050000000000011</v>
      </c>
      <c r="K16" s="14">
        <f t="shared" ref="K16" si="20">K11</f>
        <v>88.68</v>
      </c>
      <c r="L16" s="14">
        <f t="shared" si="19"/>
        <v>9.1591168406036481</v>
      </c>
      <c r="M16" s="14">
        <f t="shared" si="19"/>
        <v>97.839116840603651</v>
      </c>
      <c r="N16" s="14">
        <f>M16*Sheet2!L$12</f>
        <v>49.092814775884065</v>
      </c>
      <c r="O16" s="13">
        <v>1</v>
      </c>
      <c r="P16" s="15"/>
    </row>
    <row r="17" spans="1:16" ht="25.05" customHeight="1" thickBot="1" x14ac:dyDescent="0.35">
      <c r="A17" s="9">
        <f>A16+1</f>
        <v>15</v>
      </c>
      <c r="B17" s="22"/>
      <c r="C17" s="22"/>
      <c r="D17" s="16" t="s">
        <v>12</v>
      </c>
      <c r="E17" s="16" t="s">
        <v>25</v>
      </c>
      <c r="F17" s="16" t="s">
        <v>12</v>
      </c>
      <c r="G17" s="17">
        <f>G12</f>
        <v>58.9</v>
      </c>
      <c r="H17" s="17">
        <f>H12</f>
        <v>3.83</v>
      </c>
      <c r="I17" s="17"/>
      <c r="J17" s="17">
        <f>K17-(G17+H17)</f>
        <v>8.009999999999998</v>
      </c>
      <c r="K17" s="17">
        <f>K12</f>
        <v>70.739999999999995</v>
      </c>
      <c r="L17" s="17">
        <f>L12</f>
        <v>7.3062237855694852</v>
      </c>
      <c r="M17" s="17">
        <f>M12</f>
        <v>78.046223785569481</v>
      </c>
      <c r="N17" s="17">
        <f>M17*Sheet2!L$12</f>
        <v>39.161318417298581</v>
      </c>
      <c r="O17" s="16">
        <v>1</v>
      </c>
      <c r="P17" s="19"/>
    </row>
    <row r="18" spans="1:16" ht="25.05" customHeight="1" thickBot="1" x14ac:dyDescent="0.35">
      <c r="A18" s="37" t="s">
        <v>47</v>
      </c>
      <c r="B18" s="37"/>
      <c r="C18" s="37"/>
      <c r="D18" s="37"/>
      <c r="E18" s="37"/>
      <c r="F18" s="37"/>
      <c r="G18" s="38">
        <f t="shared" ref="G18:P18" si="21">SUM(G3:G17)</f>
        <v>1009.6799999999998</v>
      </c>
      <c r="H18" s="38">
        <f t="shared" si="21"/>
        <v>56.699999999999996</v>
      </c>
      <c r="I18" s="38">
        <f t="shared" si="21"/>
        <v>0</v>
      </c>
      <c r="J18" s="38">
        <f t="shared" si="21"/>
        <v>132.33000000000004</v>
      </c>
      <c r="K18" s="38">
        <f t="shared" si="21"/>
        <v>1198.7100000000003</v>
      </c>
      <c r="L18" s="38">
        <f t="shared" si="21"/>
        <v>123.80609999999997</v>
      </c>
      <c r="M18" s="38">
        <f t="shared" si="21"/>
        <v>1322.5161000000003</v>
      </c>
      <c r="N18" s="38">
        <f t="shared" si="21"/>
        <v>663.59999999999991</v>
      </c>
      <c r="O18" s="38">
        <f t="shared" si="21"/>
        <v>12</v>
      </c>
      <c r="P18" s="38">
        <f t="shared" si="21"/>
        <v>0</v>
      </c>
    </row>
    <row r="19" spans="1:16" ht="25.05" customHeight="1" x14ac:dyDescent="0.3">
      <c r="N19" s="31" t="s">
        <v>45</v>
      </c>
      <c r="O19" s="32">
        <v>2</v>
      </c>
      <c r="P19" s="33"/>
    </row>
    <row r="20" spans="1:16" ht="25.05" customHeight="1" x14ac:dyDescent="0.3">
      <c r="N20" s="34" t="s">
        <v>46</v>
      </c>
      <c r="O20" s="36">
        <f>SUM(O18:O19)</f>
        <v>14</v>
      </c>
      <c r="P20" s="35">
        <f>SUM(P19)</f>
        <v>0</v>
      </c>
    </row>
  </sheetData>
  <mergeCells count="14">
    <mergeCell ref="A18:F18"/>
    <mergeCell ref="O1:P1"/>
    <mergeCell ref="A1:A2"/>
    <mergeCell ref="F1:F2"/>
    <mergeCell ref="E1:E2"/>
    <mergeCell ref="C1:C2"/>
    <mergeCell ref="B1:B2"/>
    <mergeCell ref="D1:D2"/>
    <mergeCell ref="C3:C7"/>
    <mergeCell ref="B3:B7"/>
    <mergeCell ref="B8:B12"/>
    <mergeCell ref="C8:C12"/>
    <mergeCell ref="B13:B17"/>
    <mergeCell ref="C13:C17"/>
  </mergeCells>
  <phoneticPr fontId="2" type="noConversion"/>
  <pageMargins left="0.70866141732283472" right="0.70866141732283472" top="0.74803149606299213" bottom="0.74803149606299213" header="0.31496062992125984" footer="0.31496062992125984"/>
  <pageSetup scale="85" orientation="landscape" r:id="rId1"/>
  <headerFooter>
    <oddHeader>&amp;LANANDHAM CONSTRUCTION&amp;RDATE : 12 JAN 2026</oddHeader>
    <oddFooter>&amp;LPREPARED BY: A KUMARAVEL (REGISTERED ENGINEER)&amp;RPage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2CF9F-8DC1-4727-A372-CEA1ACB2C2A5}">
  <dimension ref="D11:L15"/>
  <sheetViews>
    <sheetView workbookViewId="0">
      <selection activeCell="E12" sqref="E12"/>
    </sheetView>
  </sheetViews>
  <sheetFormatPr defaultRowHeight="14.4" x14ac:dyDescent="0.3"/>
  <sheetData>
    <row r="11" spans="4:12" x14ac:dyDescent="0.3">
      <c r="D11" s="18">
        <f>Sheet1!K18</f>
        <v>1198.7100000000003</v>
      </c>
      <c r="E11">
        <f>27.276+(3*(33.6-1.4233))</f>
        <v>123.8061</v>
      </c>
      <c r="F11">
        <f>E11/D11</f>
        <v>0.10328277898741145</v>
      </c>
      <c r="H11">
        <f>663.6</f>
        <v>663.6</v>
      </c>
    </row>
    <row r="12" spans="4:12" x14ac:dyDescent="0.3">
      <c r="F12">
        <f>F11</f>
        <v>0.10328277898741145</v>
      </c>
      <c r="H12">
        <f>SUM(Sheet1!K3:K17)</f>
        <v>1198.7100000000003</v>
      </c>
      <c r="I12">
        <f>SUM(Sheet1!H3:H17)</f>
        <v>56.699999999999996</v>
      </c>
      <c r="J12">
        <f>SUM(Sheet1!L3:L17)</f>
        <v>123.80609999999997</v>
      </c>
      <c r="K12">
        <f>SUM(Sheet1!M3:M17)</f>
        <v>1322.5161000000003</v>
      </c>
      <c r="L12">
        <f>H11/K12</f>
        <v>0.50177082910370607</v>
      </c>
    </row>
    <row r="13" spans="4:12" x14ac:dyDescent="0.3">
      <c r="F13">
        <f t="shared" ref="F13:F15" si="0">F12</f>
        <v>0.10328277898741145</v>
      </c>
    </row>
    <row r="14" spans="4:12" x14ac:dyDescent="0.3">
      <c r="F14">
        <f t="shared" si="0"/>
        <v>0.10328277898741145</v>
      </c>
    </row>
    <row r="15" spans="4:12" x14ac:dyDescent="0.3">
      <c r="F15">
        <f t="shared" si="0"/>
        <v>0.10328277898741145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KUMARAVEL AYYAPPAN</dc:creator>
  <cp:lastModifiedBy>KUMARAVEL AYYAPPAN</cp:lastModifiedBy>
  <cp:lastPrinted>2026-01-12T00:37:44Z</cp:lastPrinted>
  <dcterms:created xsi:type="dcterms:W3CDTF">2025-12-22T14:11:31Z</dcterms:created>
  <dcterms:modified xsi:type="dcterms:W3CDTF">2026-01-12T00:37:53Z</dcterms:modified>
</cp:coreProperties>
</file>