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Dad_files\Rajesh RERA\Vestas\"/>
    </mc:Choice>
  </mc:AlternateContent>
  <xr:revisionPtr revIDLastSave="0" documentId="13_ncr:1_{31B5DB88-F18F-42D2-B14A-6F57F97CE7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K6" i="1"/>
  <c r="M6" i="1" s="1"/>
  <c r="J7" i="1"/>
  <c r="K7" i="1"/>
  <c r="M7" i="1" s="1"/>
  <c r="J8" i="1"/>
  <c r="K8" i="1"/>
  <c r="J9" i="1"/>
  <c r="K9" i="1"/>
  <c r="M9" i="1" s="1"/>
  <c r="J10" i="1"/>
  <c r="K10" i="1"/>
  <c r="M10" i="1" s="1"/>
  <c r="J11" i="1"/>
  <c r="K11" i="1"/>
  <c r="M11" i="1" s="1"/>
  <c r="J12" i="1"/>
  <c r="K12" i="1"/>
  <c r="M12" i="1" s="1"/>
  <c r="J13" i="1"/>
  <c r="K13" i="1"/>
  <c r="M13" i="1" s="1"/>
  <c r="J14" i="1"/>
  <c r="K14" i="1"/>
  <c r="M14" i="1" s="1"/>
  <c r="J15" i="1"/>
  <c r="K15" i="1"/>
  <c r="M15" i="1" s="1"/>
  <c r="J16" i="1"/>
  <c r="K16" i="1"/>
  <c r="M16" i="1" s="1"/>
  <c r="J17" i="1"/>
  <c r="K17" i="1"/>
  <c r="M17" i="1" s="1"/>
  <c r="J18" i="1"/>
  <c r="K18" i="1"/>
  <c r="M18" i="1" s="1"/>
  <c r="J19" i="1"/>
  <c r="K19" i="1"/>
  <c r="M19" i="1" s="1"/>
  <c r="J20" i="1"/>
  <c r="K20" i="1"/>
  <c r="M20" i="1" s="1"/>
  <c r="J21" i="1"/>
  <c r="K21" i="1"/>
  <c r="M21" i="1" s="1"/>
  <c r="L22" i="1"/>
  <c r="N22" i="1"/>
  <c r="O22" i="1"/>
  <c r="O24" i="1" s="1"/>
  <c r="P22" i="1"/>
  <c r="K22" i="1" l="1"/>
  <c r="M8" i="1"/>
  <c r="M22" i="1" s="1"/>
</calcChain>
</file>

<file path=xl/sharedStrings.xml><?xml version="1.0" encoding="utf-8"?>
<sst xmlns="http://schemas.openxmlformats.org/spreadsheetml/2006/main" count="39" uniqueCount="24">
  <si>
    <t>SI.No.</t>
  </si>
  <si>
    <t>Block</t>
  </si>
  <si>
    <t>Floor</t>
  </si>
  <si>
    <t>Type</t>
  </si>
  <si>
    <t>Apartment No.</t>
  </si>
  <si>
    <t>(b) Exclusive Balcony (sq.m)</t>
  </si>
  <si>
    <t>Covered</t>
  </si>
  <si>
    <t>Open</t>
  </si>
  <si>
    <t>TOTAL</t>
  </si>
  <si>
    <t>Visitors’ Car Parking</t>
  </si>
  <si>
    <t>Grand Total</t>
  </si>
  <si>
    <t>Residential</t>
  </si>
  <si>
    <r>
      <rPr>
        <b/>
        <sz val="16"/>
        <rFont val="Cambria"/>
        <family val="1"/>
        <scheme val="major"/>
      </rPr>
      <t>(a) Carpet Area (as per Sec 2(k) of the RERA Act)
(sq.m)</t>
    </r>
  </si>
  <si>
    <r>
      <rPr>
        <b/>
        <sz val="16"/>
        <rFont val="Cambria"/>
        <family val="1"/>
        <scheme val="major"/>
      </rPr>
      <t>(d)
Area of External walls (sq.m)</t>
    </r>
  </si>
  <si>
    <r>
      <rPr>
        <b/>
        <sz val="16"/>
        <rFont val="Cambria"/>
        <family val="1"/>
        <scheme val="major"/>
      </rPr>
      <t>e = (a + b + c+ d) Floor area of the apartment
(sq.m)</t>
    </r>
  </si>
  <si>
    <r>
      <rPr>
        <b/>
        <sz val="16"/>
        <rFont val="Cambria"/>
        <family val="1"/>
        <scheme val="major"/>
      </rPr>
      <t>(f) Proportionate Common Area
(sq.m)</t>
    </r>
  </si>
  <si>
    <r>
      <rPr>
        <b/>
        <sz val="16"/>
        <rFont val="Cambria"/>
        <family val="1"/>
        <scheme val="major"/>
      </rPr>
      <t>(h)
UDS land Area (sq.m)</t>
    </r>
  </si>
  <si>
    <r>
      <rPr>
        <b/>
        <sz val="16"/>
        <rFont val="Cambria"/>
        <family val="1"/>
        <scheme val="major"/>
      </rPr>
      <t>(i)
Car Parking (Nos.)</t>
    </r>
  </si>
  <si>
    <r>
      <rPr>
        <b/>
        <sz val="12"/>
        <rFont val="Cambria"/>
        <family val="1"/>
        <scheme val="major"/>
      </rPr>
      <t>(c) Exclusive
Verandah/Utility
/ Service/ Open Terrace (sq.m)</t>
    </r>
  </si>
  <si>
    <r>
      <t xml:space="preserve">Site Address : </t>
    </r>
    <r>
      <rPr>
        <sz val="16"/>
        <rFont val="Cambria"/>
        <family val="1"/>
        <scheme val="major"/>
      </rPr>
      <t>Panneer Selvam Main Road and Elango Street, Zamin Pallavaram, Chennai 600043 Comprised in Old S.No.159/1, 159/2 &amp; 159/3 (Document) and T.S.No.50/2, Block No.19, Ward – C of Zamin Pallavaram Village Corporation, Pallavaram Taluk within the limits of Tambaram Municipal Corporation</t>
    </r>
  </si>
  <si>
    <r>
      <rPr>
        <b/>
        <sz val="15"/>
        <rFont val="Cambria"/>
        <family val="1"/>
        <scheme val="major"/>
      </rPr>
      <t>g = (e + f) Gross Area of the apartment
(sq.m)</t>
    </r>
  </si>
  <si>
    <t>-</t>
  </si>
  <si>
    <t>Carpet Area Statement</t>
  </si>
  <si>
    <t>Date: 25-03-2026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</si>
</sst>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_ * #,##0.00_ ;_ * \-#,##0.00_ ;_ * &quot;-&quot;??_ ;_ @_ 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6"/>
      <color rgb="FF000000"/>
      <name val="Cambria"/>
      <family val="1"/>
      <scheme val="major"/>
    </font>
    <font>
      <sz val="14"/>
      <color rgb="FF000000"/>
      <name val="Cambria"/>
      <family val="1"/>
      <scheme val="major"/>
    </font>
    <font>
      <sz val="12"/>
      <color rgb="FF000000"/>
      <name val="Cambria"/>
      <family val="1"/>
      <scheme val="major"/>
    </font>
    <font>
      <sz val="16"/>
      <color rgb="FF000000"/>
      <name val="Times New Roman"/>
      <family val="1"/>
    </font>
    <font>
      <sz val="18"/>
      <color rgb="FF000000"/>
      <name val="Cambria"/>
      <family val="1"/>
      <scheme val="major"/>
    </font>
    <font>
      <sz val="20"/>
      <color rgb="FF000000"/>
      <name val="Cambria"/>
      <family val="1"/>
      <scheme val="major"/>
    </font>
    <font>
      <b/>
      <sz val="14"/>
      <name val="Cambria"/>
      <family val="1"/>
      <scheme val="major"/>
    </font>
    <font>
      <b/>
      <sz val="18"/>
      <color rgb="FF000000"/>
      <name val="Cambria"/>
      <family val="1"/>
      <scheme val="major"/>
    </font>
    <font>
      <b/>
      <sz val="18"/>
      <name val="Cambria"/>
      <family val="1"/>
      <scheme val="major"/>
    </font>
    <font>
      <b/>
      <sz val="16"/>
      <name val="Cambria"/>
      <family val="1"/>
      <scheme val="major"/>
    </font>
    <font>
      <b/>
      <sz val="12"/>
      <name val="Cambria"/>
      <family val="1"/>
      <scheme val="major"/>
    </font>
    <font>
      <sz val="16"/>
      <name val="Cambria"/>
      <family val="1"/>
      <scheme val="major"/>
    </font>
    <font>
      <sz val="15"/>
      <color rgb="FF000000"/>
      <name val="Cambria"/>
      <family val="1"/>
      <scheme val="major"/>
    </font>
    <font>
      <b/>
      <sz val="15"/>
      <name val="Cambria"/>
      <family val="1"/>
      <scheme val="major"/>
    </font>
    <font>
      <b/>
      <sz val="20"/>
      <color rgb="FF00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7" fontId="1" fillId="0" borderId="0" applyFont="0" applyFill="0" applyBorder="0" applyAlignment="0" applyProtection="0"/>
  </cellStyleXfs>
  <cellXfs count="67">
    <xf numFmtId="0" fontId="0" fillId="0" borderId="0" xfId="0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/>
    </xf>
    <xf numFmtId="165" fontId="2" fillId="0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165" fontId="5" fillId="0" borderId="0" xfId="0" applyNumberFormat="1" applyFont="1" applyFill="1" applyBorder="1" applyAlignment="1">
      <alignment horizontal="left" vertical="top"/>
    </xf>
    <xf numFmtId="166" fontId="6" fillId="0" borderId="0" xfId="0" applyNumberFormat="1" applyFont="1" applyFill="1" applyBorder="1" applyAlignment="1">
      <alignment horizontal="left" vertical="top"/>
    </xf>
    <xf numFmtId="2" fontId="10" fillId="0" borderId="0" xfId="0" applyNumberFormat="1" applyFont="1" applyFill="1" applyBorder="1" applyAlignment="1">
      <alignment horizontal="left" vertical="top"/>
    </xf>
    <xf numFmtId="2" fontId="12" fillId="0" borderId="28" xfId="0" applyNumberFormat="1" applyFont="1" applyFill="1" applyBorder="1" applyAlignment="1">
      <alignment horizontal="center" vertical="center"/>
    </xf>
    <xf numFmtId="164" fontId="12" fillId="0" borderId="29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2" fontId="9" fillId="0" borderId="25" xfId="0" applyNumberFormat="1" applyFont="1" applyFill="1" applyBorder="1" applyAlignment="1">
      <alignment horizontal="center" vertical="center"/>
    </xf>
    <xf numFmtId="2" fontId="9" fillId="0" borderId="30" xfId="0" applyNumberFormat="1" applyFont="1" applyFill="1" applyBorder="1" applyAlignment="1">
      <alignment horizontal="center" vertical="center"/>
    </xf>
    <xf numFmtId="164" fontId="9" fillId="0" borderId="25" xfId="0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2" fontId="9" fillId="0" borderId="31" xfId="0" applyNumberFormat="1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left" vertical="top"/>
    </xf>
    <xf numFmtId="2" fontId="19" fillId="0" borderId="0" xfId="0" applyNumberFormat="1" applyFont="1" applyFill="1" applyBorder="1" applyAlignment="1">
      <alignment horizontal="left" vertical="top"/>
    </xf>
    <xf numFmtId="0" fontId="17" fillId="0" borderId="8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right" vertical="center" wrapText="1"/>
    </xf>
    <xf numFmtId="0" fontId="14" fillId="0" borderId="18" xfId="0" applyFont="1" applyFill="1" applyBorder="1" applyAlignment="1">
      <alignment horizontal="right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32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/>
    </xf>
  </cellXfs>
  <cellStyles count="3">
    <cellStyle name="Comma 2" xfId="2" xr:uid="{11C044F9-8011-48D3-9795-E73C66D95E6C}"/>
    <cellStyle name="Normal" xfId="0" builtinId="0"/>
    <cellStyle name="Normal 2" xfId="1" xr:uid="{F459BDCB-B257-45FC-8C6B-FB45FA86F40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9"/>
  <sheetViews>
    <sheetView tabSelected="1" zoomScale="40" zoomScaleNormal="40" workbookViewId="0">
      <selection sqref="A1:Q25"/>
    </sheetView>
  </sheetViews>
  <sheetFormatPr defaultRowHeight="36" customHeight="1" x14ac:dyDescent="0.25"/>
  <cols>
    <col min="1" max="1" width="8.21875" customWidth="1"/>
    <col min="2" max="2" width="9.5546875" bestFit="1" customWidth="1"/>
    <col min="3" max="3" width="9.77734375" bestFit="1" customWidth="1"/>
    <col min="4" max="4" width="13" customWidth="1"/>
    <col min="5" max="5" width="18.33203125" customWidth="1"/>
    <col min="6" max="6" width="18.21875" customWidth="1"/>
    <col min="7" max="7" width="24.44140625" customWidth="1"/>
    <col min="8" max="8" width="22.109375" customWidth="1"/>
    <col min="9" max="9" width="16.109375" customWidth="1"/>
    <col min="10" max="10" width="14.6640625" customWidth="1"/>
    <col min="11" max="11" width="18.88671875" customWidth="1"/>
    <col min="12" max="12" width="26" bestFit="1" customWidth="1"/>
    <col min="13" max="13" width="16.5546875" bestFit="1" customWidth="1"/>
    <col min="14" max="14" width="23" customWidth="1"/>
    <col min="15" max="15" width="12.109375" bestFit="1" customWidth="1"/>
    <col min="16" max="16" width="8.21875" bestFit="1" customWidth="1"/>
    <col min="20" max="20" width="16.109375" bestFit="1" customWidth="1"/>
    <col min="21" max="21" width="13.6640625" bestFit="1" customWidth="1"/>
    <col min="22" max="22" width="16.109375" bestFit="1" customWidth="1"/>
    <col min="23" max="24" width="13.6640625" bestFit="1" customWidth="1"/>
    <col min="25" max="27" width="8.88671875" customWidth="1"/>
    <col min="28" max="28" width="0.21875" customWidth="1"/>
  </cols>
  <sheetData>
    <row r="1" spans="1:29" ht="36" customHeight="1" thickBot="1" x14ac:dyDescent="0.3">
      <c r="A1" s="39"/>
      <c r="T1" s="1"/>
    </row>
    <row r="2" spans="1:29" ht="36" customHeight="1" thickBot="1" x14ac:dyDescent="0.3">
      <c r="B2" s="49" t="s">
        <v>22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47" t="s">
        <v>23</v>
      </c>
      <c r="O2" s="47"/>
      <c r="P2" s="48"/>
      <c r="T2" s="1"/>
    </row>
    <row r="3" spans="1:29" ht="47.4" customHeight="1" thickBot="1" x14ac:dyDescent="0.3">
      <c r="B3" s="49" t="s">
        <v>19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7"/>
      <c r="T3" s="1"/>
    </row>
    <row r="4" spans="1:29" ht="78" customHeight="1" x14ac:dyDescent="0.25">
      <c r="B4" s="58" t="s">
        <v>0</v>
      </c>
      <c r="C4" s="60" t="s">
        <v>1</v>
      </c>
      <c r="D4" s="60" t="s">
        <v>2</v>
      </c>
      <c r="E4" s="60" t="s">
        <v>3</v>
      </c>
      <c r="F4" s="60" t="s">
        <v>4</v>
      </c>
      <c r="G4" s="62" t="s">
        <v>12</v>
      </c>
      <c r="H4" s="60" t="s">
        <v>5</v>
      </c>
      <c r="I4" s="64" t="s">
        <v>18</v>
      </c>
      <c r="J4" s="62" t="s">
        <v>13</v>
      </c>
      <c r="K4" s="62" t="s">
        <v>14</v>
      </c>
      <c r="L4" s="62" t="s">
        <v>15</v>
      </c>
      <c r="M4" s="41" t="s">
        <v>20</v>
      </c>
      <c r="N4" s="43" t="s">
        <v>16</v>
      </c>
      <c r="O4" s="45" t="s">
        <v>17</v>
      </c>
      <c r="P4" s="46"/>
      <c r="T4" s="1"/>
    </row>
    <row r="5" spans="1:29" ht="78" customHeight="1" thickBot="1" x14ac:dyDescent="0.3">
      <c r="B5" s="59"/>
      <c r="C5" s="61"/>
      <c r="D5" s="61"/>
      <c r="E5" s="61"/>
      <c r="F5" s="61"/>
      <c r="G5" s="63"/>
      <c r="H5" s="61"/>
      <c r="I5" s="65"/>
      <c r="J5" s="63"/>
      <c r="K5" s="63"/>
      <c r="L5" s="63"/>
      <c r="M5" s="42"/>
      <c r="N5" s="44"/>
      <c r="O5" s="37" t="s">
        <v>6</v>
      </c>
      <c r="P5" s="38" t="s">
        <v>7</v>
      </c>
      <c r="T5" s="1"/>
    </row>
    <row r="6" spans="1:29" ht="36" customHeight="1" x14ac:dyDescent="0.25">
      <c r="B6" s="19">
        <v>1</v>
      </c>
      <c r="C6" s="20">
        <v>1</v>
      </c>
      <c r="D6" s="20">
        <v>1</v>
      </c>
      <c r="E6" s="20" t="s">
        <v>11</v>
      </c>
      <c r="F6" s="20">
        <v>101</v>
      </c>
      <c r="G6" s="21">
        <v>74.164000000000001</v>
      </c>
      <c r="H6" s="21">
        <v>3.4849999999999999</v>
      </c>
      <c r="I6" s="21">
        <v>4.3220000000000001</v>
      </c>
      <c r="J6" s="21">
        <f>81.9055-71.4158</f>
        <v>10.489699999999999</v>
      </c>
      <c r="K6" s="22">
        <f>SUM(G6:J6)</f>
        <v>92.460700000000003</v>
      </c>
      <c r="L6" s="22">
        <v>3.9474041285039356</v>
      </c>
      <c r="M6" s="22">
        <f>SUM(K6:L6)</f>
        <v>96.408104128503936</v>
      </c>
      <c r="N6" s="23">
        <v>44.371521546089689</v>
      </c>
      <c r="O6" s="24">
        <v>1</v>
      </c>
      <c r="P6" s="25"/>
      <c r="Q6" s="1"/>
      <c r="T6" s="14"/>
      <c r="U6" s="14"/>
      <c r="V6" s="66"/>
      <c r="W6" s="14"/>
      <c r="X6" s="3"/>
      <c r="Y6" s="3"/>
      <c r="Z6" s="4"/>
      <c r="AA6" s="5"/>
      <c r="AB6" s="2"/>
      <c r="AC6" s="5"/>
    </row>
    <row r="7" spans="1:29" ht="36" customHeight="1" x14ac:dyDescent="0.25">
      <c r="B7" s="26">
        <v>2</v>
      </c>
      <c r="C7" s="27">
        <v>1</v>
      </c>
      <c r="D7" s="27">
        <v>1</v>
      </c>
      <c r="E7" s="27" t="s">
        <v>11</v>
      </c>
      <c r="F7" s="27">
        <v>102</v>
      </c>
      <c r="G7" s="28">
        <v>70.539000000000001</v>
      </c>
      <c r="H7" s="28">
        <v>2.0910000000000002</v>
      </c>
      <c r="I7" s="28">
        <v>4.2290000000000001</v>
      </c>
      <c r="J7" s="28">
        <f>76.8205-67.8205</f>
        <v>9</v>
      </c>
      <c r="K7" s="28">
        <f t="shared" ref="K7:K21" si="0">SUM(G7:J7)</f>
        <v>85.858999999999995</v>
      </c>
      <c r="L7" s="28">
        <v>3.6655592167182314</v>
      </c>
      <c r="M7" s="28">
        <f t="shared" ref="M7:M21" si="1">SUM(K7:L7)</f>
        <v>89.524559216718231</v>
      </c>
      <c r="N7" s="29">
        <v>41.20339201872487</v>
      </c>
      <c r="O7" s="30">
        <v>1</v>
      </c>
      <c r="P7" s="31"/>
      <c r="Q7" s="1"/>
      <c r="T7" s="14"/>
      <c r="U7" s="14"/>
      <c r="V7" s="66"/>
      <c r="W7" s="14"/>
      <c r="X7" s="3"/>
      <c r="Y7" s="3"/>
      <c r="Z7" s="4"/>
      <c r="AA7" s="5"/>
      <c r="AB7" s="2"/>
      <c r="AC7" s="5"/>
    </row>
    <row r="8" spans="1:29" ht="36" customHeight="1" x14ac:dyDescent="0.25">
      <c r="B8" s="26">
        <v>3</v>
      </c>
      <c r="C8" s="27">
        <v>1</v>
      </c>
      <c r="D8" s="27">
        <v>1</v>
      </c>
      <c r="E8" s="27" t="s">
        <v>11</v>
      </c>
      <c r="F8" s="27">
        <v>103</v>
      </c>
      <c r="G8" s="28">
        <v>62.96</v>
      </c>
      <c r="H8" s="28">
        <v>3.4390000000000001</v>
      </c>
      <c r="I8" s="28">
        <v>5.8090000000000002</v>
      </c>
      <c r="J8" s="28">
        <f>72.162-62.6058</f>
        <v>9.556200000000004</v>
      </c>
      <c r="K8" s="28">
        <f t="shared" si="0"/>
        <v>81.764200000000002</v>
      </c>
      <c r="L8" s="28">
        <v>3.4907408298209019</v>
      </c>
      <c r="M8" s="28">
        <f t="shared" si="1"/>
        <v>85.25494082982091</v>
      </c>
      <c r="N8" s="29">
        <v>39.238313813315138</v>
      </c>
      <c r="O8" s="30"/>
      <c r="P8" s="31"/>
      <c r="Q8" s="1"/>
      <c r="T8" s="14"/>
      <c r="U8" s="14"/>
      <c r="V8" s="66"/>
      <c r="W8" s="14"/>
      <c r="X8" s="3"/>
      <c r="Y8" s="3"/>
      <c r="Z8" s="4"/>
      <c r="AA8" s="5"/>
      <c r="AB8" s="2"/>
      <c r="AC8" s="5"/>
    </row>
    <row r="9" spans="1:29" ht="36" customHeight="1" x14ac:dyDescent="0.25">
      <c r="B9" s="26">
        <v>4</v>
      </c>
      <c r="C9" s="27">
        <v>1</v>
      </c>
      <c r="D9" s="27">
        <v>1</v>
      </c>
      <c r="E9" s="27" t="s">
        <v>11</v>
      </c>
      <c r="F9" s="27">
        <v>104</v>
      </c>
      <c r="G9" s="28">
        <v>63.29</v>
      </c>
      <c r="H9" s="28">
        <v>2.6949999999999998</v>
      </c>
      <c r="I9" s="28">
        <v>4.6470000000000002</v>
      </c>
      <c r="J9" s="28">
        <f>68.3582-59.3239</f>
        <v>9.0342999999999947</v>
      </c>
      <c r="K9" s="28">
        <f t="shared" si="0"/>
        <v>79.666300000000007</v>
      </c>
      <c r="L9" s="28">
        <v>3.4011756510888742</v>
      </c>
      <c r="M9" s="28">
        <f t="shared" si="1"/>
        <v>83.067475651088884</v>
      </c>
      <c r="N9" s="29">
        <v>38.231539961813453</v>
      </c>
      <c r="O9" s="30"/>
      <c r="P9" s="31"/>
      <c r="Q9" s="1"/>
      <c r="T9" s="14"/>
      <c r="U9" s="14"/>
      <c r="V9" s="66"/>
      <c r="W9" s="14"/>
      <c r="X9" s="3"/>
      <c r="Y9" s="3"/>
      <c r="Z9" s="4"/>
      <c r="AA9" s="5"/>
      <c r="AB9" s="2"/>
      <c r="AC9" s="5"/>
    </row>
    <row r="10" spans="1:29" ht="36" customHeight="1" x14ac:dyDescent="0.25">
      <c r="B10" s="26">
        <v>5</v>
      </c>
      <c r="C10" s="27">
        <v>1</v>
      </c>
      <c r="D10" s="27">
        <v>1</v>
      </c>
      <c r="E10" s="27" t="s">
        <v>11</v>
      </c>
      <c r="F10" s="27">
        <v>105</v>
      </c>
      <c r="G10" s="28">
        <v>69.376999999999995</v>
      </c>
      <c r="H10" s="28">
        <v>3.4849999999999999</v>
      </c>
      <c r="I10" s="28">
        <v>2.5089999999999999</v>
      </c>
      <c r="J10" s="28">
        <f>76.2113-66.1048</f>
        <v>10.106499999999997</v>
      </c>
      <c r="K10" s="28">
        <f t="shared" si="0"/>
        <v>85.477499999999992</v>
      </c>
      <c r="L10" s="28">
        <v>3.6492719219538148</v>
      </c>
      <c r="M10" s="28">
        <f t="shared" si="1"/>
        <v>89.126771921953804</v>
      </c>
      <c r="N10" s="29">
        <v>41.02031168870537</v>
      </c>
      <c r="O10" s="30">
        <v>1</v>
      </c>
      <c r="P10" s="31"/>
      <c r="Q10" s="1"/>
      <c r="T10" s="14"/>
      <c r="U10" s="14"/>
      <c r="V10" s="66"/>
      <c r="W10" s="14"/>
      <c r="X10" s="3"/>
      <c r="Y10" s="3"/>
      <c r="Z10" s="4"/>
      <c r="AA10" s="5"/>
      <c r="AB10" s="2"/>
      <c r="AC10" s="5"/>
    </row>
    <row r="11" spans="1:29" ht="36" customHeight="1" x14ac:dyDescent="0.25">
      <c r="B11" s="26">
        <v>6</v>
      </c>
      <c r="C11" s="27">
        <v>1</v>
      </c>
      <c r="D11" s="27">
        <v>1</v>
      </c>
      <c r="E11" s="27" t="s">
        <v>11</v>
      </c>
      <c r="F11" s="27">
        <v>106</v>
      </c>
      <c r="G11" s="28">
        <v>68.703999999999994</v>
      </c>
      <c r="H11" s="28"/>
      <c r="I11" s="28">
        <v>2.2999999999999998</v>
      </c>
      <c r="J11" s="28">
        <f>68.8535-60.2375</f>
        <v>8.6159999999999997</v>
      </c>
      <c r="K11" s="28">
        <f t="shared" si="0"/>
        <v>79.61999999999999</v>
      </c>
      <c r="L11" s="28">
        <v>3.3991989754726419</v>
      </c>
      <c r="M11" s="28">
        <f t="shared" si="1"/>
        <v>83.019198975472634</v>
      </c>
      <c r="N11" s="29">
        <v>38.209320776282901</v>
      </c>
      <c r="O11" s="30">
        <v>1</v>
      </c>
      <c r="P11" s="31"/>
      <c r="T11" s="14"/>
      <c r="U11" s="14"/>
      <c r="V11" s="66"/>
      <c r="W11" s="14"/>
      <c r="X11" s="3"/>
      <c r="Y11" s="3"/>
      <c r="Z11" s="4"/>
      <c r="AA11" s="5"/>
      <c r="AB11" s="2"/>
      <c r="AC11" s="5"/>
    </row>
    <row r="12" spans="1:29" ht="36" customHeight="1" x14ac:dyDescent="0.25">
      <c r="B12" s="26">
        <v>7</v>
      </c>
      <c r="C12" s="27">
        <v>1</v>
      </c>
      <c r="D12" s="27">
        <v>2</v>
      </c>
      <c r="E12" s="27" t="s">
        <v>11</v>
      </c>
      <c r="F12" s="27">
        <v>201</v>
      </c>
      <c r="G12" s="28">
        <v>74.164000000000001</v>
      </c>
      <c r="H12" s="28">
        <v>3.4849999999999999</v>
      </c>
      <c r="I12" s="28">
        <v>4.3220000000000001</v>
      </c>
      <c r="J12" s="28">
        <f>81.9055-71.4158</f>
        <v>10.489699999999999</v>
      </c>
      <c r="K12" s="28">
        <f t="shared" si="0"/>
        <v>92.460700000000003</v>
      </c>
      <c r="L12" s="28">
        <v>3.9474041285039356</v>
      </c>
      <c r="M12" s="28">
        <f t="shared" si="1"/>
        <v>96.408104128503936</v>
      </c>
      <c r="N12" s="29">
        <v>44.371521546089689</v>
      </c>
      <c r="O12" s="30">
        <v>1</v>
      </c>
      <c r="P12" s="31"/>
      <c r="T12" s="14"/>
      <c r="U12" s="14"/>
      <c r="V12" s="66"/>
      <c r="W12" s="14"/>
      <c r="X12" s="3"/>
      <c r="Y12" s="3"/>
      <c r="Z12" s="4"/>
      <c r="AA12" s="8"/>
      <c r="AB12" s="2"/>
      <c r="AC12" s="5"/>
    </row>
    <row r="13" spans="1:29" ht="36" customHeight="1" x14ac:dyDescent="0.25">
      <c r="B13" s="26">
        <v>8</v>
      </c>
      <c r="C13" s="27">
        <v>1</v>
      </c>
      <c r="D13" s="27">
        <v>2</v>
      </c>
      <c r="E13" s="27" t="s">
        <v>11</v>
      </c>
      <c r="F13" s="27">
        <v>202</v>
      </c>
      <c r="G13" s="28">
        <v>70.539000000000001</v>
      </c>
      <c r="H13" s="28">
        <v>2.0910000000000002</v>
      </c>
      <c r="I13" s="28">
        <v>4.2290000000000001</v>
      </c>
      <c r="J13" s="28">
        <f>76.8205-67.8205</f>
        <v>9</v>
      </c>
      <c r="K13" s="28">
        <f t="shared" si="0"/>
        <v>85.858999999999995</v>
      </c>
      <c r="L13" s="28">
        <v>3.6655592167182314</v>
      </c>
      <c r="M13" s="28">
        <f t="shared" si="1"/>
        <v>89.524559216718231</v>
      </c>
      <c r="N13" s="29">
        <v>41.20339201872487</v>
      </c>
      <c r="O13" s="30">
        <v>1</v>
      </c>
      <c r="P13" s="31"/>
      <c r="T13" s="14"/>
      <c r="U13" s="14"/>
      <c r="V13" s="66"/>
      <c r="W13" s="14"/>
      <c r="X13" s="3"/>
      <c r="Y13" s="3"/>
      <c r="Z13" s="4"/>
      <c r="AA13" s="8"/>
      <c r="AB13" s="2"/>
      <c r="AC13" s="5"/>
    </row>
    <row r="14" spans="1:29" ht="36" customHeight="1" x14ac:dyDescent="0.25">
      <c r="B14" s="26">
        <v>9</v>
      </c>
      <c r="C14" s="27">
        <v>1</v>
      </c>
      <c r="D14" s="27">
        <v>2</v>
      </c>
      <c r="E14" s="27" t="s">
        <v>11</v>
      </c>
      <c r="F14" s="27">
        <v>203</v>
      </c>
      <c r="G14" s="28">
        <v>62.96</v>
      </c>
      <c r="H14" s="28">
        <v>3.4390000000000001</v>
      </c>
      <c r="I14" s="28">
        <v>5.8090000000000002</v>
      </c>
      <c r="J14" s="28">
        <f>72.162-62.6058</f>
        <v>9.556200000000004</v>
      </c>
      <c r="K14" s="28">
        <f t="shared" si="0"/>
        <v>81.764200000000002</v>
      </c>
      <c r="L14" s="28">
        <v>3.4907408298209019</v>
      </c>
      <c r="M14" s="28">
        <f t="shared" si="1"/>
        <v>85.25494082982091</v>
      </c>
      <c r="N14" s="29">
        <v>39.238313813315138</v>
      </c>
      <c r="O14" s="30"/>
      <c r="P14" s="31"/>
      <c r="T14" s="14"/>
      <c r="U14" s="14"/>
      <c r="V14" s="66"/>
      <c r="W14" s="14"/>
      <c r="X14" s="12"/>
      <c r="Y14" s="3"/>
      <c r="Z14" s="4"/>
      <c r="AA14" s="8"/>
      <c r="AB14" s="2"/>
      <c r="AC14" s="5"/>
    </row>
    <row r="15" spans="1:29" ht="36" customHeight="1" x14ac:dyDescent="0.25">
      <c r="B15" s="26">
        <v>10</v>
      </c>
      <c r="C15" s="27">
        <v>1</v>
      </c>
      <c r="D15" s="27">
        <v>2</v>
      </c>
      <c r="E15" s="27" t="s">
        <v>11</v>
      </c>
      <c r="F15" s="27">
        <v>204</v>
      </c>
      <c r="G15" s="28">
        <v>63.29</v>
      </c>
      <c r="H15" s="28">
        <v>2.6949999999999998</v>
      </c>
      <c r="I15" s="28">
        <v>4.6470000000000002</v>
      </c>
      <c r="J15" s="28">
        <f>68.3582-59.3239</f>
        <v>9.0342999999999947</v>
      </c>
      <c r="K15" s="28">
        <f t="shared" si="0"/>
        <v>79.666300000000007</v>
      </c>
      <c r="L15" s="28">
        <v>3.4011756510888742</v>
      </c>
      <c r="M15" s="28">
        <f t="shared" si="1"/>
        <v>83.067475651088884</v>
      </c>
      <c r="N15" s="29">
        <v>38.231539961813453</v>
      </c>
      <c r="O15" s="30">
        <v>1</v>
      </c>
      <c r="P15" s="31"/>
      <c r="T15" s="14"/>
      <c r="U15" s="14"/>
      <c r="V15" s="66"/>
      <c r="W15" s="14"/>
      <c r="Y15" s="3"/>
      <c r="Z15" s="4"/>
      <c r="AA15" s="8"/>
      <c r="AB15" s="2"/>
      <c r="AC15" s="5"/>
    </row>
    <row r="16" spans="1:29" ht="36" customHeight="1" x14ac:dyDescent="0.25">
      <c r="B16" s="26">
        <v>11</v>
      </c>
      <c r="C16" s="27">
        <v>1</v>
      </c>
      <c r="D16" s="27">
        <v>2</v>
      </c>
      <c r="E16" s="27" t="s">
        <v>11</v>
      </c>
      <c r="F16" s="27">
        <v>205</v>
      </c>
      <c r="G16" s="28">
        <v>69.376999999999995</v>
      </c>
      <c r="H16" s="28">
        <v>3.4849999999999999</v>
      </c>
      <c r="I16" s="28">
        <v>2.5089999999999999</v>
      </c>
      <c r="J16" s="28">
        <f>76.2113-66.1048</f>
        <v>10.106499999999997</v>
      </c>
      <c r="K16" s="28">
        <f t="shared" si="0"/>
        <v>85.477499999999992</v>
      </c>
      <c r="L16" s="28">
        <v>3.6492719219538148</v>
      </c>
      <c r="M16" s="28">
        <f t="shared" si="1"/>
        <v>89.126771921953804</v>
      </c>
      <c r="N16" s="29">
        <v>41.02031168870537</v>
      </c>
      <c r="O16" s="30">
        <v>1</v>
      </c>
      <c r="P16" s="31"/>
      <c r="T16" s="14"/>
      <c r="U16" s="14"/>
      <c r="V16" s="66"/>
      <c r="W16" s="14"/>
      <c r="X16" s="3"/>
      <c r="Y16" s="3"/>
      <c r="Z16" s="4"/>
      <c r="AA16" s="8"/>
      <c r="AB16" s="2"/>
      <c r="AC16" s="5"/>
    </row>
    <row r="17" spans="2:29" ht="36" customHeight="1" x14ac:dyDescent="0.25">
      <c r="B17" s="26">
        <v>12</v>
      </c>
      <c r="C17" s="27">
        <v>1</v>
      </c>
      <c r="D17" s="27">
        <v>2</v>
      </c>
      <c r="E17" s="27" t="s">
        <v>11</v>
      </c>
      <c r="F17" s="27">
        <v>206</v>
      </c>
      <c r="G17" s="28">
        <v>68.703999999999994</v>
      </c>
      <c r="H17" s="28"/>
      <c r="I17" s="28">
        <v>2.2999999999999998</v>
      </c>
      <c r="J17" s="32">
        <f>68.8535-60.2375</f>
        <v>8.6159999999999997</v>
      </c>
      <c r="K17" s="28">
        <f t="shared" si="0"/>
        <v>79.61999999999999</v>
      </c>
      <c r="L17" s="28">
        <v>3.3991989754726419</v>
      </c>
      <c r="M17" s="28">
        <f t="shared" si="1"/>
        <v>83.019198975472634</v>
      </c>
      <c r="N17" s="29">
        <v>38.209320776282901</v>
      </c>
      <c r="O17" s="30">
        <v>1</v>
      </c>
      <c r="P17" s="31"/>
      <c r="T17" s="14"/>
      <c r="U17" s="14"/>
      <c r="V17" s="66"/>
      <c r="W17" s="14"/>
      <c r="X17" s="3"/>
      <c r="Y17" s="3"/>
      <c r="Z17" s="4"/>
      <c r="AA17" s="8"/>
      <c r="AB17" s="2"/>
      <c r="AC17" s="5"/>
    </row>
    <row r="18" spans="2:29" ht="36" customHeight="1" x14ac:dyDescent="0.25">
      <c r="B18" s="26">
        <v>13</v>
      </c>
      <c r="C18" s="27">
        <v>1</v>
      </c>
      <c r="D18" s="27">
        <v>3</v>
      </c>
      <c r="E18" s="27" t="s">
        <v>11</v>
      </c>
      <c r="F18" s="27">
        <v>301</v>
      </c>
      <c r="G18" s="28">
        <v>96.561000000000007</v>
      </c>
      <c r="H18" s="28">
        <v>3.4849999999999999</v>
      </c>
      <c r="I18" s="28">
        <v>4.3220000000000001</v>
      </c>
      <c r="J18" s="28">
        <f>104.4072-91.4674</f>
        <v>12.939800000000005</v>
      </c>
      <c r="K18" s="28">
        <f t="shared" si="0"/>
        <v>117.30780000000001</v>
      </c>
      <c r="L18" s="28">
        <v>5.008195849974248</v>
      </c>
      <c r="M18" s="28">
        <f t="shared" si="1"/>
        <v>122.31599584997426</v>
      </c>
      <c r="N18" s="29">
        <v>56.295545839739262</v>
      </c>
      <c r="O18" s="30">
        <v>1</v>
      </c>
      <c r="P18" s="31"/>
      <c r="T18" s="14"/>
      <c r="U18" s="14"/>
      <c r="V18" s="66"/>
      <c r="W18" s="14"/>
      <c r="X18" s="3"/>
      <c r="Y18" s="3"/>
      <c r="Z18" s="4"/>
      <c r="AA18" s="8"/>
      <c r="AB18" s="2"/>
      <c r="AC18" s="5"/>
    </row>
    <row r="19" spans="2:29" ht="36" customHeight="1" x14ac:dyDescent="0.25">
      <c r="B19" s="26">
        <v>14</v>
      </c>
      <c r="C19" s="27">
        <v>1</v>
      </c>
      <c r="D19" s="27">
        <v>3</v>
      </c>
      <c r="E19" s="27" t="s">
        <v>11</v>
      </c>
      <c r="F19" s="27">
        <v>302</v>
      </c>
      <c r="G19" s="28">
        <v>120.91</v>
      </c>
      <c r="H19" s="28">
        <v>4.9260000000000002</v>
      </c>
      <c r="I19" s="28" t="s">
        <v>21</v>
      </c>
      <c r="J19" s="28">
        <f>129.2281-111.7452</f>
        <v>17.482900000000015</v>
      </c>
      <c r="K19" s="28">
        <f t="shared" si="0"/>
        <v>143.31890000000001</v>
      </c>
      <c r="L19" s="28">
        <v>6.1186819649066333</v>
      </c>
      <c r="M19" s="28">
        <f t="shared" si="1"/>
        <v>149.43758196490666</v>
      </c>
      <c r="N19" s="29">
        <v>68.778169095755004</v>
      </c>
      <c r="O19" s="30">
        <v>1</v>
      </c>
      <c r="P19" s="31"/>
      <c r="T19" s="14"/>
      <c r="U19" s="14"/>
      <c r="V19" s="66"/>
      <c r="W19" s="14"/>
      <c r="X19" s="3"/>
      <c r="Y19" s="3"/>
      <c r="Z19" s="4"/>
      <c r="AA19" s="8"/>
      <c r="AB19" s="2"/>
      <c r="AC19" s="5"/>
    </row>
    <row r="20" spans="2:29" ht="36" customHeight="1" x14ac:dyDescent="0.25">
      <c r="B20" s="26">
        <v>15</v>
      </c>
      <c r="C20" s="27">
        <v>1</v>
      </c>
      <c r="D20" s="27">
        <v>3</v>
      </c>
      <c r="E20" s="27" t="s">
        <v>11</v>
      </c>
      <c r="F20" s="27">
        <v>303</v>
      </c>
      <c r="G20" s="28">
        <v>116.91</v>
      </c>
      <c r="H20" s="28">
        <v>5.5759999999999996</v>
      </c>
      <c r="I20" s="28">
        <v>5.2039999999999997</v>
      </c>
      <c r="J20" s="28">
        <f>131.193-112.9342</f>
        <v>18.258800000000008</v>
      </c>
      <c r="K20" s="28">
        <f t="shared" si="0"/>
        <v>145.94880000000001</v>
      </c>
      <c r="L20" s="28">
        <v>6.2309597014752773</v>
      </c>
      <c r="M20" s="28">
        <f t="shared" si="1"/>
        <v>152.17975970147529</v>
      </c>
      <c r="N20" s="29">
        <v>70.040247627650842</v>
      </c>
      <c r="O20" s="30">
        <v>1</v>
      </c>
      <c r="P20" s="31"/>
      <c r="T20" s="14"/>
      <c r="U20" s="14"/>
      <c r="V20" s="66"/>
      <c r="W20" s="14"/>
      <c r="X20" s="3"/>
      <c r="Y20" s="3"/>
      <c r="Z20" s="4"/>
      <c r="AA20" s="8"/>
      <c r="AB20" s="2"/>
      <c r="AC20" s="5"/>
    </row>
    <row r="21" spans="2:29" ht="36" customHeight="1" thickBot="1" x14ac:dyDescent="0.3">
      <c r="B21" s="26">
        <v>16</v>
      </c>
      <c r="C21" s="27">
        <v>1</v>
      </c>
      <c r="D21" s="27">
        <v>3</v>
      </c>
      <c r="E21" s="27" t="s">
        <v>11</v>
      </c>
      <c r="F21" s="27">
        <v>304</v>
      </c>
      <c r="G21" s="28">
        <v>96.212999999999994</v>
      </c>
      <c r="H21" s="28"/>
      <c r="I21" s="28">
        <v>2.2999999999999998</v>
      </c>
      <c r="J21" s="28">
        <f>99.9997-84.2437</f>
        <v>15.756</v>
      </c>
      <c r="K21" s="28">
        <f t="shared" si="0"/>
        <v>114.26899999999999</v>
      </c>
      <c r="L21" s="28">
        <v>4.8784610365270451</v>
      </c>
      <c r="M21" s="28">
        <f t="shared" si="1"/>
        <v>119.14746103652703</v>
      </c>
      <c r="N21" s="29">
        <v>54.837237826991597</v>
      </c>
      <c r="O21" s="30"/>
      <c r="P21" s="31">
        <v>1</v>
      </c>
      <c r="T21" s="14"/>
      <c r="U21" s="14"/>
      <c r="V21" s="66"/>
      <c r="W21" s="14"/>
      <c r="X21" s="3"/>
      <c r="Y21" s="3"/>
      <c r="Z21" s="4"/>
      <c r="AA21" s="8"/>
      <c r="AB21" s="2"/>
      <c r="AC21" s="5"/>
    </row>
    <row r="22" spans="2:29" ht="36" customHeight="1" thickBot="1" x14ac:dyDescent="0.3">
      <c r="B22" s="54" t="s">
        <v>8</v>
      </c>
      <c r="C22" s="55"/>
      <c r="D22" s="55"/>
      <c r="E22" s="55"/>
      <c r="F22" s="56"/>
      <c r="G22" s="15">
        <v>1250.6316000000002</v>
      </c>
      <c r="H22" s="15">
        <v>56.91599999999999</v>
      </c>
      <c r="I22" s="15">
        <v>21.433200000000003</v>
      </c>
      <c r="J22" s="15">
        <v>132.17199999999997</v>
      </c>
      <c r="K22" s="15">
        <f t="shared" ref="K22:P22" si="2">SUM(K6:K21)</f>
        <v>1530.5399</v>
      </c>
      <c r="L22" s="15">
        <f t="shared" si="2"/>
        <v>65.343000000000018</v>
      </c>
      <c r="M22" s="15">
        <f t="shared" si="2"/>
        <v>1595.8829000000005</v>
      </c>
      <c r="N22" s="16">
        <f t="shared" si="2"/>
        <v>734.49999999999943</v>
      </c>
      <c r="O22" s="17">
        <f t="shared" si="2"/>
        <v>12</v>
      </c>
      <c r="P22" s="18">
        <f t="shared" si="2"/>
        <v>1</v>
      </c>
      <c r="T22" s="40"/>
      <c r="U22" s="40"/>
      <c r="V22" s="40"/>
      <c r="W22" s="40"/>
      <c r="AA22" s="9"/>
    </row>
    <row r="23" spans="2:29" ht="36" customHeight="1" x14ac:dyDescent="0.25"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33" t="s">
        <v>9</v>
      </c>
      <c r="O23" s="34"/>
      <c r="P23" s="35">
        <v>1</v>
      </c>
      <c r="T23" s="10"/>
      <c r="AA23" s="9"/>
    </row>
    <row r="24" spans="2:29" ht="36" customHeight="1" thickBot="1" x14ac:dyDescent="0.3"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36" t="s">
        <v>10</v>
      </c>
      <c r="O24" s="51">
        <f>SUM(O22,P22,P23,O23)</f>
        <v>14</v>
      </c>
      <c r="P24" s="52"/>
      <c r="T24" s="10"/>
      <c r="AA24" s="9"/>
    </row>
    <row r="25" spans="2:29" ht="36" customHeight="1" x14ac:dyDescent="0.25">
      <c r="L25" s="11"/>
      <c r="AA25" s="9"/>
    </row>
    <row r="26" spans="2:29" ht="36" customHeight="1" x14ac:dyDescent="0.25">
      <c r="L26" s="13"/>
      <c r="U26" s="7"/>
      <c r="AA26" s="9"/>
    </row>
    <row r="27" spans="2:29" ht="36" customHeight="1" x14ac:dyDescent="0.25">
      <c r="L27" s="13"/>
      <c r="U27" s="7"/>
      <c r="AA27" s="9"/>
    </row>
    <row r="28" spans="2:29" ht="36" customHeight="1" x14ac:dyDescent="0.25">
      <c r="L28" s="13"/>
    </row>
    <row r="29" spans="2:29" ht="36" customHeight="1" x14ac:dyDescent="0.25">
      <c r="G29" s="6"/>
      <c r="H29" s="6"/>
      <c r="I29" s="6"/>
      <c r="J29" s="6"/>
      <c r="K29" s="6"/>
      <c r="L29" s="13"/>
      <c r="M29" s="6"/>
    </row>
  </sheetData>
  <sortState xmlns:xlrd2="http://schemas.microsoft.com/office/spreadsheetml/2017/richdata2" ref="V7:V21">
    <sortCondition descending="1" ref="V6:V21"/>
  </sortState>
  <mergeCells count="20">
    <mergeCell ref="O24:P24"/>
    <mergeCell ref="B23:M24"/>
    <mergeCell ref="B22:F22"/>
    <mergeCell ref="B3:P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P4"/>
    <mergeCell ref="N2:P2"/>
    <mergeCell ref="B2:M2"/>
  </mergeCells>
  <pageMargins left="0.7" right="0.7" top="0.75" bottom="0.75" header="0.3" footer="0.3"/>
  <pageSetup paperSize="8" scale="7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System22</dc:creator>
  <cp:lastModifiedBy>Ilaiya</cp:lastModifiedBy>
  <cp:lastPrinted>2026-04-02T02:10:35Z</cp:lastPrinted>
  <dcterms:created xsi:type="dcterms:W3CDTF">2025-12-17T14:48:39Z</dcterms:created>
  <dcterms:modified xsi:type="dcterms:W3CDTF">2026-04-02T02:10:43Z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2025-10-24T00:00:00Z</vt:filetime>
  </property>
  <property fmtid="{D5CDD505-2E9C-101B-9397-08002B2CF9AE}" pid="3" name="Creator">
    <vt:lpwstr>Acrobat PDFMaker 10.0 for Word</vt:lpwstr>
  </property>
  <property fmtid="{D5CDD505-2E9C-101B-9397-08002B2CF9AE}" pid="4" name="LastSaved">
    <vt:filetime>2025-12-17T00:00:00Z</vt:filetime>
  </property>
  <property fmtid="{D5CDD505-2E9C-101B-9397-08002B2CF9AE}" pid="5" name="Producer">
    <vt:lpwstr>Adobe PDF Library 10.0</vt:lpwstr>
  </property>
  <property fmtid="{D5CDD505-2E9C-101B-9397-08002B2CF9AE}" pid="6" name="SourceModified">
    <vt:lpwstr>D:20251024065304</vt:lpwstr>
  </property>
</Properties>
</file>