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ISMAIL SIS\Desktop\100226rera\"/>
    </mc:Choice>
  </mc:AlternateContent>
  <xr:revisionPtr revIDLastSave="0" documentId="13_ncr:1_{E23FEAE9-9203-425E-886E-B8285B69CB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" sheetId="8" r:id="rId1"/>
    <sheet name="Car Parking Summary" sheetId="27" r:id="rId2"/>
    <sheet name="A1" sheetId="1" r:id="rId3"/>
    <sheet name="A2" sheetId="2" r:id="rId4"/>
    <sheet name="A3" sheetId="3" r:id="rId5"/>
  </sheets>
  <definedNames>
    <definedName name="_xlnm._FilterDatabase" localSheetId="2" hidden="1">'A1'!$A$6:$W$97</definedName>
    <definedName name="_xlnm._FilterDatabase" localSheetId="3" hidden="1">'A2'!$A$6:$W$94</definedName>
    <definedName name="_xlnm._FilterDatabase" localSheetId="4" hidden="1">'A3'!$A$6:$W$94</definedName>
    <definedName name="_xlnm.Print_Titles" localSheetId="2">'A1'!$2:$6</definedName>
    <definedName name="_xlnm.Print_Titles" localSheetId="3">'A2'!$2:$6</definedName>
    <definedName name="_xlnm.Print_Titles" localSheetId="4">'A3'!$2:$6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02" i="3" l="1"/>
  <c r="E101" i="3"/>
  <c r="C11" i="8"/>
  <c r="C9" i="8"/>
  <c r="Q8" i="3"/>
  <c r="M8" i="3"/>
  <c r="J8" i="3"/>
  <c r="H8" i="3"/>
  <c r="Q7" i="3"/>
  <c r="M7" i="3"/>
  <c r="J7" i="3"/>
  <c r="H7" i="3"/>
  <c r="G27" i="8"/>
  <c r="J27" i="8"/>
  <c r="H20" i="8"/>
  <c r="O7" i="3" l="1"/>
  <c r="P7" i="3" s="1"/>
  <c r="O8" i="3"/>
  <c r="P8" i="3" s="1"/>
  <c r="T93" i="3" l="1"/>
  <c r="E100" i="3" s="1"/>
  <c r="N93" i="3" l="1"/>
  <c r="Q10" i="2"/>
  <c r="N94" i="2"/>
  <c r="N97" i="1"/>
  <c r="Q8" i="1"/>
  <c r="H8" i="1" l="1"/>
  <c r="J8" i="1"/>
  <c r="M8" i="1"/>
  <c r="O8" i="1" l="1"/>
  <c r="I6" i="8"/>
  <c r="I7" i="8"/>
  <c r="I8" i="8"/>
  <c r="I9" i="8"/>
  <c r="I10" i="8"/>
  <c r="I11" i="8"/>
  <c r="I12" i="8"/>
  <c r="I13" i="8"/>
  <c r="I14" i="8"/>
  <c r="I15" i="8"/>
  <c r="I16" i="8"/>
  <c r="I17" i="8"/>
  <c r="I18" i="8"/>
  <c r="I19" i="8"/>
  <c r="I5" i="8"/>
  <c r="G20" i="8"/>
  <c r="F20" i="8"/>
  <c r="I20" i="8" l="1"/>
  <c r="P8" i="1"/>
  <c r="D35" i="8"/>
  <c r="C35" i="8"/>
  <c r="D23" i="27" l="1"/>
  <c r="C23" i="27"/>
  <c r="D29" i="27"/>
  <c r="C29" i="27"/>
  <c r="V97" i="1"/>
  <c r="W97" i="1"/>
  <c r="H13" i="1"/>
  <c r="D6" i="27" l="1"/>
  <c r="C6" i="27"/>
  <c r="D7" i="27"/>
  <c r="C16" i="27"/>
  <c r="D15" i="27"/>
  <c r="C15" i="27"/>
  <c r="D14" i="27"/>
  <c r="C14" i="27"/>
  <c r="D13" i="27"/>
  <c r="D17" i="27" s="1"/>
  <c r="D5" i="27" s="1"/>
  <c r="C13" i="27"/>
  <c r="C17" i="27" s="1"/>
  <c r="C5" i="27" s="1"/>
  <c r="C7" i="27"/>
  <c r="C8" i="27" s="1"/>
  <c r="D8" i="27" l="1"/>
  <c r="C28" i="8"/>
  <c r="C8" i="8" s="1"/>
  <c r="C21" i="8"/>
  <c r="C6" i="8" s="1"/>
  <c r="F8" i="1" l="1"/>
  <c r="I94" i="2" l="1"/>
  <c r="G94" i="2"/>
  <c r="W93" i="3"/>
  <c r="V93" i="3"/>
  <c r="S93" i="3"/>
  <c r="R93" i="3"/>
  <c r="L93" i="3"/>
  <c r="K93" i="3"/>
  <c r="I93" i="3"/>
  <c r="G93" i="3"/>
  <c r="Q92" i="3"/>
  <c r="M92" i="3"/>
  <c r="J92" i="3"/>
  <c r="H92" i="3"/>
  <c r="F92" i="3"/>
  <c r="Q91" i="3"/>
  <c r="M91" i="3"/>
  <c r="J91" i="3"/>
  <c r="H91" i="3"/>
  <c r="F91" i="3"/>
  <c r="Q90" i="3"/>
  <c r="M90" i="3"/>
  <c r="J90" i="3"/>
  <c r="H90" i="3"/>
  <c r="F90" i="3"/>
  <c r="Q89" i="3"/>
  <c r="M89" i="3"/>
  <c r="J89" i="3"/>
  <c r="H89" i="3"/>
  <c r="F89" i="3"/>
  <c r="Q88" i="3"/>
  <c r="M88" i="3"/>
  <c r="J88" i="3"/>
  <c r="H88" i="3"/>
  <c r="F88" i="3"/>
  <c r="Q87" i="3"/>
  <c r="M87" i="3"/>
  <c r="J87" i="3"/>
  <c r="H87" i="3"/>
  <c r="F87" i="3"/>
  <c r="Q86" i="3"/>
  <c r="M86" i="3"/>
  <c r="J86" i="3"/>
  <c r="H86" i="3"/>
  <c r="F86" i="3"/>
  <c r="Q85" i="3"/>
  <c r="M85" i="3"/>
  <c r="J85" i="3"/>
  <c r="H85" i="3"/>
  <c r="F85" i="3"/>
  <c r="Q84" i="3"/>
  <c r="M84" i="3"/>
  <c r="J84" i="3"/>
  <c r="H84" i="3"/>
  <c r="F84" i="3"/>
  <c r="Q83" i="3"/>
  <c r="M83" i="3"/>
  <c r="J83" i="3"/>
  <c r="H83" i="3"/>
  <c r="F83" i="3"/>
  <c r="Q82" i="3"/>
  <c r="M82" i="3"/>
  <c r="J82" i="3"/>
  <c r="H82" i="3"/>
  <c r="F82" i="3"/>
  <c r="Q81" i="3"/>
  <c r="M81" i="3"/>
  <c r="J81" i="3"/>
  <c r="H81" i="3"/>
  <c r="F81" i="3"/>
  <c r="Q80" i="3"/>
  <c r="M80" i="3"/>
  <c r="J80" i="3"/>
  <c r="H80" i="3"/>
  <c r="F80" i="3"/>
  <c r="Q79" i="3"/>
  <c r="M79" i="3"/>
  <c r="J79" i="3"/>
  <c r="H79" i="3"/>
  <c r="F79" i="3"/>
  <c r="Q78" i="3"/>
  <c r="M78" i="3"/>
  <c r="J78" i="3"/>
  <c r="H78" i="3"/>
  <c r="F78" i="3"/>
  <c r="Q77" i="3"/>
  <c r="M77" i="3"/>
  <c r="J77" i="3"/>
  <c r="H77" i="3"/>
  <c r="F77" i="3"/>
  <c r="Q76" i="3"/>
  <c r="M76" i="3"/>
  <c r="J76" i="3"/>
  <c r="H76" i="3"/>
  <c r="F76" i="3"/>
  <c r="Q75" i="3"/>
  <c r="M75" i="3"/>
  <c r="J75" i="3"/>
  <c r="H75" i="3"/>
  <c r="F75" i="3"/>
  <c r="Q74" i="3"/>
  <c r="M74" i="3"/>
  <c r="J74" i="3"/>
  <c r="H74" i="3"/>
  <c r="F74" i="3"/>
  <c r="Q73" i="3"/>
  <c r="M73" i="3"/>
  <c r="J73" i="3"/>
  <c r="H73" i="3"/>
  <c r="F73" i="3"/>
  <c r="Q72" i="3"/>
  <c r="M72" i="3"/>
  <c r="J72" i="3"/>
  <c r="H72" i="3"/>
  <c r="F72" i="3"/>
  <c r="Q71" i="3"/>
  <c r="M71" i="3"/>
  <c r="J71" i="3"/>
  <c r="H71" i="3"/>
  <c r="F71" i="3"/>
  <c r="Q70" i="3"/>
  <c r="M70" i="3"/>
  <c r="J70" i="3"/>
  <c r="H70" i="3"/>
  <c r="F70" i="3"/>
  <c r="Q69" i="3"/>
  <c r="M69" i="3"/>
  <c r="J69" i="3"/>
  <c r="H69" i="3"/>
  <c r="F69" i="3"/>
  <c r="Q68" i="3"/>
  <c r="M68" i="3"/>
  <c r="J68" i="3"/>
  <c r="H68" i="3"/>
  <c r="F68" i="3"/>
  <c r="Q67" i="3"/>
  <c r="M67" i="3"/>
  <c r="J67" i="3"/>
  <c r="H67" i="3"/>
  <c r="F67" i="3"/>
  <c r="Q66" i="3"/>
  <c r="M66" i="3"/>
  <c r="J66" i="3"/>
  <c r="H66" i="3"/>
  <c r="F66" i="3"/>
  <c r="Q65" i="3"/>
  <c r="M65" i="3"/>
  <c r="J65" i="3"/>
  <c r="H65" i="3"/>
  <c r="F65" i="3"/>
  <c r="Q64" i="3"/>
  <c r="M64" i="3"/>
  <c r="J64" i="3"/>
  <c r="H64" i="3"/>
  <c r="F64" i="3"/>
  <c r="Q63" i="3"/>
  <c r="M63" i="3"/>
  <c r="J63" i="3"/>
  <c r="H63" i="3"/>
  <c r="F63" i="3"/>
  <c r="Q62" i="3"/>
  <c r="M62" i="3"/>
  <c r="J62" i="3"/>
  <c r="H62" i="3"/>
  <c r="F62" i="3"/>
  <c r="Q61" i="3"/>
  <c r="M61" i="3"/>
  <c r="J61" i="3"/>
  <c r="H61" i="3"/>
  <c r="F61" i="3"/>
  <c r="Q60" i="3"/>
  <c r="M60" i="3"/>
  <c r="J60" i="3"/>
  <c r="H60" i="3"/>
  <c r="F60" i="3"/>
  <c r="Q59" i="3"/>
  <c r="M59" i="3"/>
  <c r="J59" i="3"/>
  <c r="H59" i="3"/>
  <c r="F59" i="3"/>
  <c r="Q58" i="3"/>
  <c r="M58" i="3"/>
  <c r="J58" i="3"/>
  <c r="H58" i="3"/>
  <c r="F58" i="3"/>
  <c r="Q57" i="3"/>
  <c r="M57" i="3"/>
  <c r="J57" i="3"/>
  <c r="H57" i="3"/>
  <c r="F57" i="3"/>
  <c r="Q56" i="3"/>
  <c r="M56" i="3"/>
  <c r="J56" i="3"/>
  <c r="H56" i="3"/>
  <c r="F56" i="3"/>
  <c r="Q55" i="3"/>
  <c r="M55" i="3"/>
  <c r="J55" i="3"/>
  <c r="H55" i="3"/>
  <c r="F55" i="3"/>
  <c r="Q54" i="3"/>
  <c r="M54" i="3"/>
  <c r="J54" i="3"/>
  <c r="H54" i="3"/>
  <c r="F54" i="3"/>
  <c r="Q53" i="3"/>
  <c r="M53" i="3"/>
  <c r="J53" i="3"/>
  <c r="H53" i="3"/>
  <c r="F53" i="3"/>
  <c r="Q52" i="3"/>
  <c r="M52" i="3"/>
  <c r="J52" i="3"/>
  <c r="H52" i="3"/>
  <c r="F52" i="3"/>
  <c r="Q51" i="3"/>
  <c r="M51" i="3"/>
  <c r="J51" i="3"/>
  <c r="H51" i="3"/>
  <c r="F51" i="3"/>
  <c r="Q50" i="3"/>
  <c r="M50" i="3"/>
  <c r="J50" i="3"/>
  <c r="H50" i="3"/>
  <c r="F50" i="3"/>
  <c r="Q49" i="3"/>
  <c r="M49" i="3"/>
  <c r="J49" i="3"/>
  <c r="H49" i="3"/>
  <c r="F49" i="3"/>
  <c r="Q48" i="3"/>
  <c r="M48" i="3"/>
  <c r="J48" i="3"/>
  <c r="H48" i="3"/>
  <c r="F48" i="3"/>
  <c r="Q47" i="3"/>
  <c r="M47" i="3"/>
  <c r="J47" i="3"/>
  <c r="H47" i="3"/>
  <c r="F47" i="3"/>
  <c r="Q46" i="3"/>
  <c r="M46" i="3"/>
  <c r="J46" i="3"/>
  <c r="H46" i="3"/>
  <c r="F46" i="3"/>
  <c r="Q45" i="3"/>
  <c r="M45" i="3"/>
  <c r="J45" i="3"/>
  <c r="H45" i="3"/>
  <c r="F45" i="3"/>
  <c r="Q44" i="3"/>
  <c r="M44" i="3"/>
  <c r="J44" i="3"/>
  <c r="H44" i="3"/>
  <c r="F44" i="3"/>
  <c r="Q43" i="3"/>
  <c r="M43" i="3"/>
  <c r="J43" i="3"/>
  <c r="H43" i="3"/>
  <c r="F43" i="3"/>
  <c r="Q42" i="3"/>
  <c r="M42" i="3"/>
  <c r="J42" i="3"/>
  <c r="H42" i="3"/>
  <c r="F42" i="3"/>
  <c r="Q41" i="3"/>
  <c r="M41" i="3"/>
  <c r="J41" i="3"/>
  <c r="H41" i="3"/>
  <c r="F41" i="3"/>
  <c r="Q40" i="3"/>
  <c r="M40" i="3"/>
  <c r="J40" i="3"/>
  <c r="H40" i="3"/>
  <c r="F40" i="3"/>
  <c r="Q39" i="3"/>
  <c r="M39" i="3"/>
  <c r="J39" i="3"/>
  <c r="H39" i="3"/>
  <c r="F39" i="3"/>
  <c r="Q38" i="3"/>
  <c r="M38" i="3"/>
  <c r="J38" i="3"/>
  <c r="H38" i="3"/>
  <c r="F38" i="3"/>
  <c r="Q37" i="3"/>
  <c r="M37" i="3"/>
  <c r="J37" i="3"/>
  <c r="H37" i="3"/>
  <c r="F37" i="3"/>
  <c r="Q36" i="3"/>
  <c r="M36" i="3"/>
  <c r="J36" i="3"/>
  <c r="H36" i="3"/>
  <c r="F36" i="3"/>
  <c r="Q35" i="3"/>
  <c r="M35" i="3"/>
  <c r="J35" i="3"/>
  <c r="H35" i="3"/>
  <c r="F35" i="3"/>
  <c r="Q34" i="3"/>
  <c r="M34" i="3"/>
  <c r="J34" i="3"/>
  <c r="H34" i="3"/>
  <c r="F34" i="3"/>
  <c r="Q33" i="3"/>
  <c r="M33" i="3"/>
  <c r="J33" i="3"/>
  <c r="H33" i="3"/>
  <c r="F33" i="3"/>
  <c r="Q32" i="3"/>
  <c r="M32" i="3"/>
  <c r="J32" i="3"/>
  <c r="H32" i="3"/>
  <c r="F32" i="3"/>
  <c r="Q31" i="3"/>
  <c r="M31" i="3"/>
  <c r="J31" i="3"/>
  <c r="H31" i="3"/>
  <c r="F31" i="3"/>
  <c r="Q30" i="3"/>
  <c r="M30" i="3"/>
  <c r="J30" i="3"/>
  <c r="H30" i="3"/>
  <c r="F30" i="3"/>
  <c r="Q29" i="3"/>
  <c r="M29" i="3"/>
  <c r="J29" i="3"/>
  <c r="H29" i="3"/>
  <c r="F29" i="3"/>
  <c r="Q28" i="3"/>
  <c r="M28" i="3"/>
  <c r="J28" i="3"/>
  <c r="H28" i="3"/>
  <c r="F28" i="3"/>
  <c r="Q27" i="3"/>
  <c r="M27" i="3"/>
  <c r="J27" i="3"/>
  <c r="H27" i="3"/>
  <c r="F27" i="3"/>
  <c r="Q26" i="3"/>
  <c r="M26" i="3"/>
  <c r="J26" i="3"/>
  <c r="H26" i="3"/>
  <c r="F26" i="3"/>
  <c r="Q25" i="3"/>
  <c r="M25" i="3"/>
  <c r="J25" i="3"/>
  <c r="H25" i="3"/>
  <c r="F25" i="3"/>
  <c r="Q24" i="3"/>
  <c r="M24" i="3"/>
  <c r="J24" i="3"/>
  <c r="H24" i="3"/>
  <c r="F24" i="3"/>
  <c r="Q23" i="3"/>
  <c r="M23" i="3"/>
  <c r="J23" i="3"/>
  <c r="H23" i="3"/>
  <c r="F23" i="3"/>
  <c r="Q22" i="3"/>
  <c r="M22" i="3"/>
  <c r="J22" i="3"/>
  <c r="H22" i="3"/>
  <c r="F22" i="3"/>
  <c r="Q21" i="3"/>
  <c r="M21" i="3"/>
  <c r="J21" i="3"/>
  <c r="H21" i="3"/>
  <c r="F21" i="3"/>
  <c r="Q20" i="3"/>
  <c r="M20" i="3"/>
  <c r="J20" i="3"/>
  <c r="H20" i="3"/>
  <c r="F20" i="3"/>
  <c r="Q19" i="3"/>
  <c r="M19" i="3"/>
  <c r="J19" i="3"/>
  <c r="H19" i="3"/>
  <c r="F19" i="3"/>
  <c r="Q18" i="3"/>
  <c r="M18" i="3"/>
  <c r="J18" i="3"/>
  <c r="H18" i="3"/>
  <c r="F18" i="3"/>
  <c r="Q17" i="3"/>
  <c r="M17" i="3"/>
  <c r="J17" i="3"/>
  <c r="H17" i="3"/>
  <c r="F17" i="3"/>
  <c r="Q16" i="3"/>
  <c r="M16" i="3"/>
  <c r="J16" i="3"/>
  <c r="H16" i="3"/>
  <c r="F16" i="3"/>
  <c r="Q15" i="3"/>
  <c r="M15" i="3"/>
  <c r="J15" i="3"/>
  <c r="H15" i="3"/>
  <c r="F15" i="3"/>
  <c r="Q14" i="3"/>
  <c r="M14" i="3"/>
  <c r="J14" i="3"/>
  <c r="H14" i="3"/>
  <c r="F14" i="3"/>
  <c r="Q13" i="3"/>
  <c r="M13" i="3"/>
  <c r="J13" i="3"/>
  <c r="H13" i="3"/>
  <c r="F13" i="3"/>
  <c r="Q12" i="3"/>
  <c r="M12" i="3"/>
  <c r="J12" i="3"/>
  <c r="H12" i="3"/>
  <c r="F12" i="3"/>
  <c r="Q11" i="3"/>
  <c r="M11" i="3"/>
  <c r="J11" i="3"/>
  <c r="H11" i="3"/>
  <c r="F11" i="3"/>
  <c r="Q10" i="3"/>
  <c r="M10" i="3"/>
  <c r="J10" i="3"/>
  <c r="H10" i="3"/>
  <c r="F10" i="3"/>
  <c r="Q9" i="3"/>
  <c r="M9" i="3"/>
  <c r="J9" i="3"/>
  <c r="H9" i="3"/>
  <c r="F9" i="3"/>
  <c r="F8" i="3"/>
  <c r="F7" i="3"/>
  <c r="U93" i="3"/>
  <c r="G97" i="1"/>
  <c r="W94" i="2"/>
  <c r="V94" i="2"/>
  <c r="T94" i="2"/>
  <c r="S94" i="2"/>
  <c r="R94" i="2"/>
  <c r="L94" i="2"/>
  <c r="K94" i="2"/>
  <c r="Q93" i="2"/>
  <c r="M93" i="2"/>
  <c r="J93" i="2"/>
  <c r="H93" i="2"/>
  <c r="F93" i="2"/>
  <c r="Q92" i="2"/>
  <c r="M92" i="2"/>
  <c r="J92" i="2"/>
  <c r="H92" i="2"/>
  <c r="F92" i="2"/>
  <c r="Q91" i="2"/>
  <c r="M91" i="2"/>
  <c r="J91" i="2"/>
  <c r="H91" i="2"/>
  <c r="F91" i="2"/>
  <c r="Q90" i="2"/>
  <c r="M90" i="2"/>
  <c r="J90" i="2"/>
  <c r="H90" i="2"/>
  <c r="F90" i="2"/>
  <c r="Q89" i="2"/>
  <c r="M89" i="2"/>
  <c r="J89" i="2"/>
  <c r="H89" i="2"/>
  <c r="F89" i="2"/>
  <c r="Q88" i="2"/>
  <c r="M88" i="2"/>
  <c r="J88" i="2"/>
  <c r="H88" i="2"/>
  <c r="F88" i="2"/>
  <c r="Q87" i="2"/>
  <c r="M87" i="2"/>
  <c r="J87" i="2"/>
  <c r="H87" i="2"/>
  <c r="F87" i="2"/>
  <c r="Q86" i="2"/>
  <c r="M86" i="2"/>
  <c r="J86" i="2"/>
  <c r="H86" i="2"/>
  <c r="F86" i="2"/>
  <c r="Q85" i="2"/>
  <c r="M85" i="2"/>
  <c r="J85" i="2"/>
  <c r="H85" i="2"/>
  <c r="F85" i="2"/>
  <c r="Q84" i="2"/>
  <c r="M84" i="2"/>
  <c r="J84" i="2"/>
  <c r="H84" i="2"/>
  <c r="F84" i="2"/>
  <c r="Q83" i="2"/>
  <c r="M83" i="2"/>
  <c r="J83" i="2"/>
  <c r="H83" i="2"/>
  <c r="F83" i="2"/>
  <c r="Q82" i="2"/>
  <c r="M82" i="2"/>
  <c r="J82" i="2"/>
  <c r="H82" i="2"/>
  <c r="F82" i="2"/>
  <c r="Q81" i="2"/>
  <c r="M81" i="2"/>
  <c r="J81" i="2"/>
  <c r="H81" i="2"/>
  <c r="F81" i="2"/>
  <c r="Q80" i="2"/>
  <c r="M80" i="2"/>
  <c r="J80" i="2"/>
  <c r="H80" i="2"/>
  <c r="F80" i="2"/>
  <c r="Q79" i="2"/>
  <c r="M79" i="2"/>
  <c r="J79" i="2"/>
  <c r="H79" i="2"/>
  <c r="F79" i="2"/>
  <c r="Q78" i="2"/>
  <c r="M78" i="2"/>
  <c r="J78" i="2"/>
  <c r="H78" i="2"/>
  <c r="F78" i="2"/>
  <c r="Q77" i="2"/>
  <c r="M77" i="2"/>
  <c r="J77" i="2"/>
  <c r="H77" i="2"/>
  <c r="F77" i="2"/>
  <c r="Q76" i="2"/>
  <c r="M76" i="2"/>
  <c r="J76" i="2"/>
  <c r="H76" i="2"/>
  <c r="F76" i="2"/>
  <c r="Q75" i="2"/>
  <c r="M75" i="2"/>
  <c r="J75" i="2"/>
  <c r="H75" i="2"/>
  <c r="F75" i="2"/>
  <c r="Q74" i="2"/>
  <c r="M74" i="2"/>
  <c r="J74" i="2"/>
  <c r="H74" i="2"/>
  <c r="F74" i="2"/>
  <c r="Q73" i="2"/>
  <c r="M73" i="2"/>
  <c r="J73" i="2"/>
  <c r="H73" i="2"/>
  <c r="F73" i="2"/>
  <c r="Q72" i="2"/>
  <c r="M72" i="2"/>
  <c r="J72" i="2"/>
  <c r="H72" i="2"/>
  <c r="F72" i="2"/>
  <c r="Q71" i="2"/>
  <c r="M71" i="2"/>
  <c r="J71" i="2"/>
  <c r="H71" i="2"/>
  <c r="F71" i="2"/>
  <c r="Q70" i="2"/>
  <c r="M70" i="2"/>
  <c r="J70" i="2"/>
  <c r="H70" i="2"/>
  <c r="F70" i="2"/>
  <c r="Q69" i="2"/>
  <c r="M69" i="2"/>
  <c r="J69" i="2"/>
  <c r="H69" i="2"/>
  <c r="F69" i="2"/>
  <c r="Q68" i="2"/>
  <c r="M68" i="2"/>
  <c r="J68" i="2"/>
  <c r="H68" i="2"/>
  <c r="F68" i="2"/>
  <c r="Q67" i="2"/>
  <c r="M67" i="2"/>
  <c r="J67" i="2"/>
  <c r="H67" i="2"/>
  <c r="F67" i="2"/>
  <c r="Q66" i="2"/>
  <c r="M66" i="2"/>
  <c r="J66" i="2"/>
  <c r="H66" i="2"/>
  <c r="F66" i="2"/>
  <c r="Q65" i="2"/>
  <c r="M65" i="2"/>
  <c r="J65" i="2"/>
  <c r="H65" i="2"/>
  <c r="F65" i="2"/>
  <c r="Q64" i="2"/>
  <c r="M64" i="2"/>
  <c r="J64" i="2"/>
  <c r="H64" i="2"/>
  <c r="F64" i="2"/>
  <c r="Q63" i="2"/>
  <c r="M63" i="2"/>
  <c r="J63" i="2"/>
  <c r="H63" i="2"/>
  <c r="F63" i="2"/>
  <c r="Q62" i="2"/>
  <c r="M62" i="2"/>
  <c r="J62" i="2"/>
  <c r="H62" i="2"/>
  <c r="F62" i="2"/>
  <c r="Q61" i="2"/>
  <c r="M61" i="2"/>
  <c r="J61" i="2"/>
  <c r="H61" i="2"/>
  <c r="F61" i="2"/>
  <c r="Q60" i="2"/>
  <c r="M60" i="2"/>
  <c r="J60" i="2"/>
  <c r="H60" i="2"/>
  <c r="F60" i="2"/>
  <c r="Q59" i="2"/>
  <c r="M59" i="2"/>
  <c r="J59" i="2"/>
  <c r="H59" i="2"/>
  <c r="F59" i="2"/>
  <c r="Q58" i="2"/>
  <c r="M58" i="2"/>
  <c r="J58" i="2"/>
  <c r="H58" i="2"/>
  <c r="F58" i="2"/>
  <c r="Q57" i="2"/>
  <c r="M57" i="2"/>
  <c r="J57" i="2"/>
  <c r="H57" i="2"/>
  <c r="F57" i="2"/>
  <c r="Q56" i="2"/>
  <c r="M56" i="2"/>
  <c r="J56" i="2"/>
  <c r="H56" i="2"/>
  <c r="F56" i="2"/>
  <c r="Q55" i="2"/>
  <c r="M55" i="2"/>
  <c r="J55" i="2"/>
  <c r="H55" i="2"/>
  <c r="F55" i="2"/>
  <c r="Q54" i="2"/>
  <c r="M54" i="2"/>
  <c r="J54" i="2"/>
  <c r="H54" i="2"/>
  <c r="F54" i="2"/>
  <c r="Q53" i="2"/>
  <c r="M53" i="2"/>
  <c r="J53" i="2"/>
  <c r="H53" i="2"/>
  <c r="F53" i="2"/>
  <c r="Q52" i="2"/>
  <c r="M52" i="2"/>
  <c r="J52" i="2"/>
  <c r="H52" i="2"/>
  <c r="F52" i="2"/>
  <c r="Q51" i="2"/>
  <c r="M51" i="2"/>
  <c r="J51" i="2"/>
  <c r="H51" i="2"/>
  <c r="F51" i="2"/>
  <c r="Q50" i="2"/>
  <c r="M50" i="2"/>
  <c r="J50" i="2"/>
  <c r="H50" i="2"/>
  <c r="F50" i="2"/>
  <c r="Q49" i="2"/>
  <c r="M49" i="2"/>
  <c r="J49" i="2"/>
  <c r="H49" i="2"/>
  <c r="F49" i="2"/>
  <c r="Q48" i="2"/>
  <c r="M48" i="2"/>
  <c r="J48" i="2"/>
  <c r="H48" i="2"/>
  <c r="F48" i="2"/>
  <c r="Q47" i="2"/>
  <c r="M47" i="2"/>
  <c r="J47" i="2"/>
  <c r="H47" i="2"/>
  <c r="F47" i="2"/>
  <c r="Q46" i="2"/>
  <c r="M46" i="2"/>
  <c r="J46" i="2"/>
  <c r="H46" i="2"/>
  <c r="F46" i="2"/>
  <c r="Q45" i="2"/>
  <c r="M45" i="2"/>
  <c r="J45" i="2"/>
  <c r="H45" i="2"/>
  <c r="F45" i="2"/>
  <c r="Q44" i="2"/>
  <c r="M44" i="2"/>
  <c r="J44" i="2"/>
  <c r="H44" i="2"/>
  <c r="F44" i="2"/>
  <c r="Q43" i="2"/>
  <c r="M43" i="2"/>
  <c r="J43" i="2"/>
  <c r="H43" i="2"/>
  <c r="F43" i="2"/>
  <c r="Q42" i="2"/>
  <c r="M42" i="2"/>
  <c r="J42" i="2"/>
  <c r="H42" i="2"/>
  <c r="F42" i="2"/>
  <c r="Q41" i="2"/>
  <c r="M41" i="2"/>
  <c r="J41" i="2"/>
  <c r="H41" i="2"/>
  <c r="F41" i="2"/>
  <c r="Q40" i="2"/>
  <c r="M40" i="2"/>
  <c r="J40" i="2"/>
  <c r="H40" i="2"/>
  <c r="F40" i="2"/>
  <c r="Q39" i="2"/>
  <c r="M39" i="2"/>
  <c r="J39" i="2"/>
  <c r="H39" i="2"/>
  <c r="F39" i="2"/>
  <c r="Q38" i="2"/>
  <c r="M38" i="2"/>
  <c r="J38" i="2"/>
  <c r="H38" i="2"/>
  <c r="F38" i="2"/>
  <c r="Q37" i="2"/>
  <c r="M37" i="2"/>
  <c r="J37" i="2"/>
  <c r="H37" i="2"/>
  <c r="F37" i="2"/>
  <c r="Q36" i="2"/>
  <c r="M36" i="2"/>
  <c r="J36" i="2"/>
  <c r="H36" i="2"/>
  <c r="F36" i="2"/>
  <c r="Q35" i="2"/>
  <c r="M35" i="2"/>
  <c r="J35" i="2"/>
  <c r="H35" i="2"/>
  <c r="F35" i="2"/>
  <c r="Q34" i="2"/>
  <c r="M34" i="2"/>
  <c r="J34" i="2"/>
  <c r="H34" i="2"/>
  <c r="F34" i="2"/>
  <c r="Q33" i="2"/>
  <c r="M33" i="2"/>
  <c r="J33" i="2"/>
  <c r="H33" i="2"/>
  <c r="F33" i="2"/>
  <c r="Q32" i="2"/>
  <c r="M32" i="2"/>
  <c r="J32" i="2"/>
  <c r="H32" i="2"/>
  <c r="F32" i="2"/>
  <c r="Q31" i="2"/>
  <c r="M31" i="2"/>
  <c r="J31" i="2"/>
  <c r="H31" i="2"/>
  <c r="F31" i="2"/>
  <c r="Q30" i="2"/>
  <c r="M30" i="2"/>
  <c r="J30" i="2"/>
  <c r="H30" i="2"/>
  <c r="F30" i="2"/>
  <c r="Q29" i="2"/>
  <c r="M29" i="2"/>
  <c r="J29" i="2"/>
  <c r="H29" i="2"/>
  <c r="F29" i="2"/>
  <c r="Q28" i="2"/>
  <c r="M28" i="2"/>
  <c r="J28" i="2"/>
  <c r="H28" i="2"/>
  <c r="F28" i="2"/>
  <c r="Q27" i="2"/>
  <c r="M27" i="2"/>
  <c r="J27" i="2"/>
  <c r="H27" i="2"/>
  <c r="F27" i="2"/>
  <c r="Q26" i="2"/>
  <c r="M26" i="2"/>
  <c r="J26" i="2"/>
  <c r="H26" i="2"/>
  <c r="F26" i="2"/>
  <c r="Q25" i="2"/>
  <c r="M25" i="2"/>
  <c r="J25" i="2"/>
  <c r="H25" i="2"/>
  <c r="F25" i="2"/>
  <c r="Q24" i="2"/>
  <c r="M24" i="2"/>
  <c r="J24" i="2"/>
  <c r="H24" i="2"/>
  <c r="F24" i="2"/>
  <c r="Q23" i="2"/>
  <c r="M23" i="2"/>
  <c r="J23" i="2"/>
  <c r="H23" i="2"/>
  <c r="F23" i="2"/>
  <c r="Q22" i="2"/>
  <c r="M22" i="2"/>
  <c r="J22" i="2"/>
  <c r="H22" i="2"/>
  <c r="F22" i="2"/>
  <c r="Q21" i="2"/>
  <c r="M21" i="2"/>
  <c r="J21" i="2"/>
  <c r="H21" i="2"/>
  <c r="F21" i="2"/>
  <c r="Q20" i="2"/>
  <c r="M20" i="2"/>
  <c r="J20" i="2"/>
  <c r="H20" i="2"/>
  <c r="F20" i="2"/>
  <c r="Q19" i="2"/>
  <c r="M19" i="2"/>
  <c r="J19" i="2"/>
  <c r="H19" i="2"/>
  <c r="F19" i="2"/>
  <c r="Q18" i="2"/>
  <c r="M18" i="2"/>
  <c r="J18" i="2"/>
  <c r="H18" i="2"/>
  <c r="F18" i="2"/>
  <c r="Q17" i="2"/>
  <c r="M17" i="2"/>
  <c r="J17" i="2"/>
  <c r="H17" i="2"/>
  <c r="F17" i="2"/>
  <c r="Q16" i="2"/>
  <c r="M16" i="2"/>
  <c r="J16" i="2"/>
  <c r="H16" i="2"/>
  <c r="F16" i="2"/>
  <c r="Q15" i="2"/>
  <c r="M15" i="2"/>
  <c r="J15" i="2"/>
  <c r="H15" i="2"/>
  <c r="F15" i="2"/>
  <c r="Q14" i="2"/>
  <c r="M14" i="2"/>
  <c r="J14" i="2"/>
  <c r="H14" i="2"/>
  <c r="F14" i="2"/>
  <c r="Q13" i="2"/>
  <c r="M13" i="2"/>
  <c r="J13" i="2"/>
  <c r="H13" i="2"/>
  <c r="F13" i="2"/>
  <c r="Q12" i="2"/>
  <c r="M12" i="2"/>
  <c r="J12" i="2"/>
  <c r="H12" i="2"/>
  <c r="F12" i="2"/>
  <c r="Q11" i="2"/>
  <c r="M11" i="2"/>
  <c r="J11" i="2"/>
  <c r="H11" i="2"/>
  <c r="F11" i="2"/>
  <c r="M10" i="2"/>
  <c r="J10" i="2"/>
  <c r="H10" i="2"/>
  <c r="F10" i="2"/>
  <c r="Q9" i="2"/>
  <c r="M9" i="2"/>
  <c r="J9" i="2"/>
  <c r="H9" i="2"/>
  <c r="F9" i="2"/>
  <c r="Q8" i="2"/>
  <c r="M8" i="2"/>
  <c r="J8" i="2"/>
  <c r="H8" i="2"/>
  <c r="F8" i="2"/>
  <c r="Q7" i="2"/>
  <c r="M7" i="2"/>
  <c r="J7" i="2"/>
  <c r="H7" i="2"/>
  <c r="F7" i="2"/>
  <c r="U94" i="2"/>
  <c r="O7" i="2" l="1"/>
  <c r="P7" i="2" s="1"/>
  <c r="O11" i="2"/>
  <c r="P11" i="2" s="1"/>
  <c r="O19" i="2"/>
  <c r="P19" i="2" s="1"/>
  <c r="O35" i="2"/>
  <c r="P35" i="2" s="1"/>
  <c r="O43" i="2"/>
  <c r="P43" i="2" s="1"/>
  <c r="O51" i="2"/>
  <c r="P51" i="2" s="1"/>
  <c r="O59" i="2"/>
  <c r="P59" i="2" s="1"/>
  <c r="O75" i="2"/>
  <c r="P75" i="2" s="1"/>
  <c r="O83" i="2"/>
  <c r="P83" i="2" s="1"/>
  <c r="O65" i="2"/>
  <c r="P65" i="2" s="1"/>
  <c r="O69" i="2"/>
  <c r="P69" i="2" s="1"/>
  <c r="O73" i="2"/>
  <c r="P73" i="2" s="1"/>
  <c r="O77" i="2"/>
  <c r="P77" i="2" s="1"/>
  <c r="O81" i="2"/>
  <c r="P81" i="2" s="1"/>
  <c r="O85" i="2"/>
  <c r="P85" i="2" s="1"/>
  <c r="O89" i="2"/>
  <c r="P89" i="2" s="1"/>
  <c r="O93" i="2"/>
  <c r="P93" i="2" s="1"/>
  <c r="O10" i="2"/>
  <c r="P10" i="2" s="1"/>
  <c r="O15" i="2"/>
  <c r="P15" i="2" s="1"/>
  <c r="O23" i="2"/>
  <c r="P23" i="2" s="1"/>
  <c r="O27" i="2"/>
  <c r="P27" i="2" s="1"/>
  <c r="O31" i="2"/>
  <c r="P31" i="2" s="1"/>
  <c r="O39" i="2"/>
  <c r="P39" i="2" s="1"/>
  <c r="O47" i="2"/>
  <c r="P47" i="2" s="1"/>
  <c r="O55" i="2"/>
  <c r="P55" i="2" s="1"/>
  <c r="O63" i="2"/>
  <c r="P63" i="2" s="1"/>
  <c r="O67" i="2"/>
  <c r="P67" i="2" s="1"/>
  <c r="O71" i="2"/>
  <c r="P71" i="2" s="1"/>
  <c r="O79" i="2"/>
  <c r="P79" i="2" s="1"/>
  <c r="O87" i="2"/>
  <c r="P87" i="2" s="1"/>
  <c r="O91" i="2"/>
  <c r="P91" i="2" s="1"/>
  <c r="O8" i="2"/>
  <c r="P8" i="2" s="1"/>
  <c r="O12" i="2"/>
  <c r="P12" i="2" s="1"/>
  <c r="O16" i="2"/>
  <c r="P16" i="2" s="1"/>
  <c r="O20" i="2"/>
  <c r="P20" i="2" s="1"/>
  <c r="O24" i="2"/>
  <c r="P24" i="2" s="1"/>
  <c r="O28" i="2"/>
  <c r="P28" i="2" s="1"/>
  <c r="O32" i="2"/>
  <c r="P32" i="2" s="1"/>
  <c r="O36" i="2"/>
  <c r="P36" i="2" s="1"/>
  <c r="O40" i="2"/>
  <c r="P40" i="2" s="1"/>
  <c r="O44" i="2"/>
  <c r="P44" i="2" s="1"/>
  <c r="O48" i="2"/>
  <c r="P48" i="2" s="1"/>
  <c r="O52" i="2"/>
  <c r="P52" i="2" s="1"/>
  <c r="O56" i="2"/>
  <c r="P56" i="2" s="1"/>
  <c r="O60" i="2"/>
  <c r="P60" i="2" s="1"/>
  <c r="O64" i="2"/>
  <c r="P64" i="2" s="1"/>
  <c r="O68" i="2"/>
  <c r="P68" i="2" s="1"/>
  <c r="O72" i="2"/>
  <c r="P72" i="2" s="1"/>
  <c r="O76" i="2"/>
  <c r="P76" i="2" s="1"/>
  <c r="O80" i="2"/>
  <c r="P80" i="2" s="1"/>
  <c r="O84" i="2"/>
  <c r="P84" i="2" s="1"/>
  <c r="O88" i="2"/>
  <c r="P88" i="2" s="1"/>
  <c r="O92" i="2"/>
  <c r="P92" i="2" s="1"/>
  <c r="O13" i="2"/>
  <c r="P13" i="2" s="1"/>
  <c r="O17" i="2"/>
  <c r="P17" i="2" s="1"/>
  <c r="O21" i="2"/>
  <c r="P21" i="2" s="1"/>
  <c r="O25" i="2"/>
  <c r="P25" i="2" s="1"/>
  <c r="O29" i="2"/>
  <c r="P29" i="2" s="1"/>
  <c r="O33" i="2"/>
  <c r="P33" i="2" s="1"/>
  <c r="O37" i="2"/>
  <c r="P37" i="2" s="1"/>
  <c r="O41" i="2"/>
  <c r="P41" i="2" s="1"/>
  <c r="O45" i="2"/>
  <c r="P45" i="2" s="1"/>
  <c r="O49" i="2"/>
  <c r="P49" i="2" s="1"/>
  <c r="O53" i="2"/>
  <c r="P53" i="2" s="1"/>
  <c r="O57" i="2"/>
  <c r="P57" i="2" s="1"/>
  <c r="O61" i="2"/>
  <c r="P61" i="2" s="1"/>
  <c r="O9" i="2"/>
  <c r="P9" i="2" s="1"/>
  <c r="O14" i="2"/>
  <c r="P14" i="2" s="1"/>
  <c r="O18" i="2"/>
  <c r="P18" i="2" s="1"/>
  <c r="O22" i="2"/>
  <c r="P22" i="2" s="1"/>
  <c r="O26" i="2"/>
  <c r="P26" i="2" s="1"/>
  <c r="O30" i="2"/>
  <c r="P30" i="2" s="1"/>
  <c r="O34" i="2"/>
  <c r="P34" i="2" s="1"/>
  <c r="O38" i="2"/>
  <c r="P38" i="2" s="1"/>
  <c r="O42" i="2"/>
  <c r="P42" i="2" s="1"/>
  <c r="O46" i="2"/>
  <c r="P46" i="2" s="1"/>
  <c r="O50" i="2"/>
  <c r="P50" i="2" s="1"/>
  <c r="O54" i="2"/>
  <c r="P54" i="2" s="1"/>
  <c r="O58" i="2"/>
  <c r="P58" i="2" s="1"/>
  <c r="O62" i="2"/>
  <c r="P62" i="2" s="1"/>
  <c r="O66" i="2"/>
  <c r="P66" i="2" s="1"/>
  <c r="O70" i="2"/>
  <c r="P70" i="2" s="1"/>
  <c r="O74" i="2"/>
  <c r="P74" i="2" s="1"/>
  <c r="O78" i="2"/>
  <c r="P78" i="2" s="1"/>
  <c r="O82" i="2"/>
  <c r="P82" i="2" s="1"/>
  <c r="O86" i="2"/>
  <c r="P86" i="2" s="1"/>
  <c r="O90" i="2"/>
  <c r="P90" i="2" s="1"/>
  <c r="O14" i="3"/>
  <c r="P14" i="3" s="1"/>
  <c r="O18" i="3"/>
  <c r="P18" i="3" s="1"/>
  <c r="O22" i="3"/>
  <c r="P22" i="3" s="1"/>
  <c r="O26" i="3"/>
  <c r="P26" i="3" s="1"/>
  <c r="O34" i="3"/>
  <c r="P34" i="3" s="1"/>
  <c r="O46" i="3"/>
  <c r="P46" i="3" s="1"/>
  <c r="O82" i="3"/>
  <c r="P82" i="3" s="1"/>
  <c r="O86" i="3"/>
  <c r="P86" i="3" s="1"/>
  <c r="O90" i="3"/>
  <c r="P90" i="3" s="1"/>
  <c r="O11" i="3"/>
  <c r="P11" i="3" s="1"/>
  <c r="O15" i="3"/>
  <c r="P15" i="3" s="1"/>
  <c r="O19" i="3"/>
  <c r="P19" i="3" s="1"/>
  <c r="O23" i="3"/>
  <c r="P23" i="3" s="1"/>
  <c r="O27" i="3"/>
  <c r="P27" i="3" s="1"/>
  <c r="O31" i="3"/>
  <c r="P31" i="3" s="1"/>
  <c r="O35" i="3"/>
  <c r="P35" i="3" s="1"/>
  <c r="O39" i="3"/>
  <c r="P39" i="3" s="1"/>
  <c r="O43" i="3"/>
  <c r="P43" i="3" s="1"/>
  <c r="O47" i="3"/>
  <c r="P47" i="3" s="1"/>
  <c r="O51" i="3"/>
  <c r="P51" i="3" s="1"/>
  <c r="O55" i="3"/>
  <c r="P55" i="3" s="1"/>
  <c r="O59" i="3"/>
  <c r="P59" i="3" s="1"/>
  <c r="O63" i="3"/>
  <c r="P63" i="3" s="1"/>
  <c r="O67" i="3"/>
  <c r="P67" i="3" s="1"/>
  <c r="O71" i="3"/>
  <c r="P71" i="3" s="1"/>
  <c r="O75" i="3"/>
  <c r="P75" i="3" s="1"/>
  <c r="O79" i="3"/>
  <c r="P79" i="3" s="1"/>
  <c r="O83" i="3"/>
  <c r="P83" i="3" s="1"/>
  <c r="O87" i="3"/>
  <c r="P87" i="3" s="1"/>
  <c r="O91" i="3"/>
  <c r="P91" i="3" s="1"/>
  <c r="O10" i="3"/>
  <c r="P10" i="3" s="1"/>
  <c r="O30" i="3"/>
  <c r="P30" i="3" s="1"/>
  <c r="O38" i="3"/>
  <c r="P38" i="3" s="1"/>
  <c r="O66" i="3"/>
  <c r="P66" i="3" s="1"/>
  <c r="O70" i="3"/>
  <c r="P70" i="3" s="1"/>
  <c r="O74" i="3"/>
  <c r="P74" i="3" s="1"/>
  <c r="O78" i="3"/>
  <c r="P78" i="3" s="1"/>
  <c r="O12" i="3"/>
  <c r="P12" i="3" s="1"/>
  <c r="O16" i="3"/>
  <c r="P16" i="3" s="1"/>
  <c r="O20" i="3"/>
  <c r="P20" i="3" s="1"/>
  <c r="O24" i="3"/>
  <c r="P24" i="3" s="1"/>
  <c r="O28" i="3"/>
  <c r="P28" i="3" s="1"/>
  <c r="O32" i="3"/>
  <c r="P32" i="3" s="1"/>
  <c r="O36" i="3"/>
  <c r="P36" i="3" s="1"/>
  <c r="O40" i="3"/>
  <c r="P40" i="3" s="1"/>
  <c r="O44" i="3"/>
  <c r="P44" i="3" s="1"/>
  <c r="O48" i="3"/>
  <c r="P48" i="3" s="1"/>
  <c r="O52" i="3"/>
  <c r="P52" i="3" s="1"/>
  <c r="O56" i="3"/>
  <c r="P56" i="3" s="1"/>
  <c r="O60" i="3"/>
  <c r="P60" i="3" s="1"/>
  <c r="O64" i="3"/>
  <c r="P64" i="3" s="1"/>
  <c r="O68" i="3"/>
  <c r="P68" i="3" s="1"/>
  <c r="O72" i="3"/>
  <c r="P72" i="3" s="1"/>
  <c r="O76" i="3"/>
  <c r="P76" i="3" s="1"/>
  <c r="O80" i="3"/>
  <c r="P80" i="3" s="1"/>
  <c r="O84" i="3"/>
  <c r="P84" i="3" s="1"/>
  <c r="O88" i="3"/>
  <c r="P88" i="3" s="1"/>
  <c r="O92" i="3"/>
  <c r="P92" i="3" s="1"/>
  <c r="O42" i="3"/>
  <c r="P42" i="3" s="1"/>
  <c r="O50" i="3"/>
  <c r="P50" i="3" s="1"/>
  <c r="O54" i="3"/>
  <c r="P54" i="3" s="1"/>
  <c r="O58" i="3"/>
  <c r="P58" i="3" s="1"/>
  <c r="O62" i="3"/>
  <c r="P62" i="3" s="1"/>
  <c r="O9" i="3"/>
  <c r="P9" i="3" s="1"/>
  <c r="O13" i="3"/>
  <c r="P13" i="3" s="1"/>
  <c r="O17" i="3"/>
  <c r="P17" i="3" s="1"/>
  <c r="O21" i="3"/>
  <c r="P21" i="3" s="1"/>
  <c r="O25" i="3"/>
  <c r="P25" i="3" s="1"/>
  <c r="O29" i="3"/>
  <c r="P29" i="3" s="1"/>
  <c r="O33" i="3"/>
  <c r="P33" i="3" s="1"/>
  <c r="O37" i="3"/>
  <c r="P37" i="3" s="1"/>
  <c r="O41" i="3"/>
  <c r="P41" i="3" s="1"/>
  <c r="O45" i="3"/>
  <c r="P45" i="3" s="1"/>
  <c r="O49" i="3"/>
  <c r="P49" i="3" s="1"/>
  <c r="O53" i="3"/>
  <c r="P53" i="3" s="1"/>
  <c r="O57" i="3"/>
  <c r="P57" i="3" s="1"/>
  <c r="O61" i="3"/>
  <c r="P61" i="3" s="1"/>
  <c r="O65" i="3"/>
  <c r="P65" i="3" s="1"/>
  <c r="O69" i="3"/>
  <c r="P69" i="3" s="1"/>
  <c r="O73" i="3"/>
  <c r="P73" i="3" s="1"/>
  <c r="O77" i="3"/>
  <c r="P77" i="3" s="1"/>
  <c r="O81" i="3"/>
  <c r="P81" i="3" s="1"/>
  <c r="O85" i="3"/>
  <c r="P85" i="3" s="1"/>
  <c r="O89" i="3"/>
  <c r="P89" i="3" s="1"/>
  <c r="M93" i="3"/>
  <c r="H93" i="3"/>
  <c r="F94" i="2"/>
  <c r="J93" i="3"/>
  <c r="H94" i="2"/>
  <c r="Q93" i="3"/>
  <c r="F93" i="3"/>
  <c r="M94" i="2"/>
  <c r="J94" i="2"/>
  <c r="Q94" i="2"/>
  <c r="P94" i="2" l="1"/>
  <c r="O94" i="2"/>
  <c r="O93" i="3"/>
  <c r="P93" i="3"/>
  <c r="I97" i="1"/>
  <c r="K97" i="1"/>
  <c r="L97" i="1"/>
  <c r="R97" i="1"/>
  <c r="S97" i="1"/>
  <c r="T97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H9" i="1"/>
  <c r="H10" i="1"/>
  <c r="H11" i="1"/>
  <c r="H12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U96" i="1"/>
  <c r="U95" i="1"/>
  <c r="U94" i="1"/>
  <c r="U93" i="1"/>
  <c r="U92" i="1"/>
  <c r="U91" i="1"/>
  <c r="U90" i="1"/>
  <c r="U89" i="1"/>
  <c r="U88" i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O95" i="1" l="1"/>
  <c r="P95" i="1" s="1"/>
  <c r="O91" i="1"/>
  <c r="P91" i="1" s="1"/>
  <c r="O87" i="1"/>
  <c r="P87" i="1" s="1"/>
  <c r="O83" i="1"/>
  <c r="P83" i="1" s="1"/>
  <c r="O79" i="1"/>
  <c r="P79" i="1" s="1"/>
  <c r="O75" i="1"/>
  <c r="P75" i="1" s="1"/>
  <c r="O71" i="1"/>
  <c r="P71" i="1" s="1"/>
  <c r="O67" i="1"/>
  <c r="P67" i="1" s="1"/>
  <c r="O63" i="1"/>
  <c r="P63" i="1" s="1"/>
  <c r="O59" i="1"/>
  <c r="P59" i="1" s="1"/>
  <c r="O55" i="1"/>
  <c r="P55" i="1" s="1"/>
  <c r="O51" i="1"/>
  <c r="P51" i="1" s="1"/>
  <c r="O47" i="1"/>
  <c r="P47" i="1" s="1"/>
  <c r="O43" i="1"/>
  <c r="P43" i="1" s="1"/>
  <c r="O39" i="1"/>
  <c r="P39" i="1" s="1"/>
  <c r="O35" i="1"/>
  <c r="P35" i="1" s="1"/>
  <c r="O31" i="1"/>
  <c r="P31" i="1" s="1"/>
  <c r="O27" i="1"/>
  <c r="P27" i="1" s="1"/>
  <c r="O23" i="1"/>
  <c r="P23" i="1" s="1"/>
  <c r="O19" i="1"/>
  <c r="P19" i="1" s="1"/>
  <c r="O15" i="1"/>
  <c r="P15" i="1" s="1"/>
  <c r="O10" i="1"/>
  <c r="P10" i="1" s="1"/>
  <c r="O94" i="1"/>
  <c r="P94" i="1" s="1"/>
  <c r="O90" i="1"/>
  <c r="P90" i="1" s="1"/>
  <c r="O86" i="1"/>
  <c r="P86" i="1" s="1"/>
  <c r="O82" i="1"/>
  <c r="P82" i="1" s="1"/>
  <c r="O78" i="1"/>
  <c r="P78" i="1" s="1"/>
  <c r="O74" i="1"/>
  <c r="P74" i="1" s="1"/>
  <c r="O70" i="1"/>
  <c r="P70" i="1" s="1"/>
  <c r="O66" i="1"/>
  <c r="P66" i="1" s="1"/>
  <c r="O62" i="1"/>
  <c r="P62" i="1" s="1"/>
  <c r="O58" i="1"/>
  <c r="P58" i="1" s="1"/>
  <c r="O54" i="1"/>
  <c r="P54" i="1" s="1"/>
  <c r="O50" i="1"/>
  <c r="P50" i="1" s="1"/>
  <c r="O46" i="1"/>
  <c r="P46" i="1" s="1"/>
  <c r="O42" i="1"/>
  <c r="P42" i="1" s="1"/>
  <c r="O38" i="1"/>
  <c r="P38" i="1" s="1"/>
  <c r="O34" i="1"/>
  <c r="P34" i="1" s="1"/>
  <c r="O30" i="1"/>
  <c r="P30" i="1" s="1"/>
  <c r="O26" i="1"/>
  <c r="P26" i="1" s="1"/>
  <c r="O22" i="1"/>
  <c r="P22" i="1" s="1"/>
  <c r="O18" i="1"/>
  <c r="P18" i="1" s="1"/>
  <c r="O14" i="1"/>
  <c r="P14" i="1" s="1"/>
  <c r="O9" i="1"/>
  <c r="H97" i="1"/>
  <c r="O13" i="1"/>
  <c r="P13" i="1" s="1"/>
  <c r="M97" i="1"/>
  <c r="O93" i="1"/>
  <c r="P93" i="1" s="1"/>
  <c r="O89" i="1"/>
  <c r="P89" i="1" s="1"/>
  <c r="O85" i="1"/>
  <c r="P85" i="1" s="1"/>
  <c r="O81" i="1"/>
  <c r="P81" i="1" s="1"/>
  <c r="O77" i="1"/>
  <c r="P77" i="1" s="1"/>
  <c r="O73" i="1"/>
  <c r="P73" i="1" s="1"/>
  <c r="O69" i="1"/>
  <c r="P69" i="1" s="1"/>
  <c r="O65" i="1"/>
  <c r="P65" i="1" s="1"/>
  <c r="O61" i="1"/>
  <c r="P61" i="1" s="1"/>
  <c r="O57" i="1"/>
  <c r="P57" i="1" s="1"/>
  <c r="O53" i="1"/>
  <c r="P53" i="1" s="1"/>
  <c r="O49" i="1"/>
  <c r="P49" i="1" s="1"/>
  <c r="O45" i="1"/>
  <c r="P45" i="1" s="1"/>
  <c r="O41" i="1"/>
  <c r="P41" i="1" s="1"/>
  <c r="O37" i="1"/>
  <c r="P37" i="1" s="1"/>
  <c r="O33" i="1"/>
  <c r="P33" i="1" s="1"/>
  <c r="O29" i="1"/>
  <c r="P29" i="1" s="1"/>
  <c r="O25" i="1"/>
  <c r="P25" i="1" s="1"/>
  <c r="O21" i="1"/>
  <c r="P21" i="1" s="1"/>
  <c r="O17" i="1"/>
  <c r="P17" i="1" s="1"/>
  <c r="O12" i="1"/>
  <c r="P12" i="1" s="1"/>
  <c r="O96" i="1"/>
  <c r="P96" i="1" s="1"/>
  <c r="O92" i="1"/>
  <c r="P92" i="1" s="1"/>
  <c r="O88" i="1"/>
  <c r="P88" i="1" s="1"/>
  <c r="O84" i="1"/>
  <c r="P84" i="1" s="1"/>
  <c r="O80" i="1"/>
  <c r="P80" i="1" s="1"/>
  <c r="O76" i="1"/>
  <c r="P76" i="1" s="1"/>
  <c r="O72" i="1"/>
  <c r="P72" i="1" s="1"/>
  <c r="O68" i="1"/>
  <c r="P68" i="1" s="1"/>
  <c r="O64" i="1"/>
  <c r="P64" i="1" s="1"/>
  <c r="O60" i="1"/>
  <c r="P60" i="1" s="1"/>
  <c r="O56" i="1"/>
  <c r="P56" i="1" s="1"/>
  <c r="O52" i="1"/>
  <c r="P52" i="1" s="1"/>
  <c r="O48" i="1"/>
  <c r="P48" i="1" s="1"/>
  <c r="O44" i="1"/>
  <c r="P44" i="1" s="1"/>
  <c r="O40" i="1"/>
  <c r="P40" i="1" s="1"/>
  <c r="O36" i="1"/>
  <c r="P36" i="1" s="1"/>
  <c r="O32" i="1"/>
  <c r="P32" i="1" s="1"/>
  <c r="O28" i="1"/>
  <c r="P28" i="1" s="1"/>
  <c r="O24" i="1"/>
  <c r="P24" i="1" s="1"/>
  <c r="O20" i="1"/>
  <c r="P20" i="1" s="1"/>
  <c r="O16" i="1"/>
  <c r="P16" i="1" s="1"/>
  <c r="O11" i="1"/>
  <c r="P11" i="1" s="1"/>
  <c r="U97" i="1"/>
  <c r="F97" i="1"/>
  <c r="Q97" i="1"/>
  <c r="J97" i="1"/>
  <c r="O97" i="1" l="1"/>
  <c r="P9" i="1"/>
  <c r="P97" i="1" s="1"/>
</calcChain>
</file>

<file path=xl/sharedStrings.xml><?xml version="1.0" encoding="utf-8"?>
<sst xmlns="http://schemas.openxmlformats.org/spreadsheetml/2006/main" count="790" uniqueCount="119">
  <si>
    <t>SI No</t>
  </si>
  <si>
    <t>Block</t>
  </si>
  <si>
    <t>Floor</t>
  </si>
  <si>
    <t>Type</t>
  </si>
  <si>
    <t>Carpet Area in Sqft</t>
  </si>
  <si>
    <t>Carpet Area in Sqm</t>
  </si>
  <si>
    <t>RERA Carpet Area (sec 2(K))(Sq ft)</t>
  </si>
  <si>
    <t>Total Saleable Area (Sq.ft)</t>
  </si>
  <si>
    <t>UDS Land Area (Sq.ft)</t>
  </si>
  <si>
    <t>Exclusive Balcony (Sq.ft)</t>
  </si>
  <si>
    <t>Exclusive Verandah /utility/Service/Open Terrace (Sq.ft)</t>
  </si>
  <si>
    <t>Proportionate Common Area (Sq.ft)</t>
  </si>
  <si>
    <t>G01</t>
  </si>
  <si>
    <t>G02</t>
  </si>
  <si>
    <t>G03</t>
  </si>
  <si>
    <t>G04</t>
  </si>
  <si>
    <t>G05</t>
  </si>
  <si>
    <t>G06</t>
  </si>
  <si>
    <t>GROUND</t>
  </si>
  <si>
    <t>FIRST</t>
  </si>
  <si>
    <t>SECOND</t>
  </si>
  <si>
    <t>THIRD</t>
  </si>
  <si>
    <t>FOURTH</t>
  </si>
  <si>
    <t>FIFTH</t>
  </si>
  <si>
    <t>SIXTH</t>
  </si>
  <si>
    <t>SEVENTH</t>
  </si>
  <si>
    <t>EIGHTH</t>
  </si>
  <si>
    <t>NINTH</t>
  </si>
  <si>
    <t>TENTH</t>
  </si>
  <si>
    <t>ELEVENTH</t>
  </si>
  <si>
    <t>TWELFTH</t>
  </si>
  <si>
    <t>THIRTEENTH</t>
  </si>
  <si>
    <t>FOURTEENTH</t>
  </si>
  <si>
    <t>2BHK</t>
  </si>
  <si>
    <t>3BHK</t>
  </si>
  <si>
    <t xml:space="preserve">OPEN </t>
  </si>
  <si>
    <t xml:space="preserve">                                                                                                             </t>
  </si>
  <si>
    <t>A2</t>
  </si>
  <si>
    <t>A1</t>
  </si>
  <si>
    <t>CRECHE</t>
  </si>
  <si>
    <t>A3</t>
  </si>
  <si>
    <t xml:space="preserve">   </t>
  </si>
  <si>
    <t>S.I.S FLORIDA,No:46,Rajiv Gandhi Salai, Thaiyur Village,Survey No:1356/2, 1376, 1378/1A, 1491/1, 1492/1 &amp; 1377, Thaiyur B Village, Thaiyur ,Thiruporur Taluk,Chengelpet District.</t>
  </si>
  <si>
    <t>Carpet Area Statement -Block A1</t>
  </si>
  <si>
    <t>Carpet Area Statement -Block A2</t>
  </si>
  <si>
    <t>Carpet Area Statement - Block A3</t>
  </si>
  <si>
    <t>Before RERA</t>
  </si>
  <si>
    <t>B Block</t>
  </si>
  <si>
    <t>C Block</t>
  </si>
  <si>
    <t>D Block</t>
  </si>
  <si>
    <t>E Block</t>
  </si>
  <si>
    <t>RERA Already Approval</t>
  </si>
  <si>
    <t>A4 Block</t>
  </si>
  <si>
    <t>A5 Block</t>
  </si>
  <si>
    <t>A6 Block</t>
  </si>
  <si>
    <t>A1 Block</t>
  </si>
  <si>
    <t>A2 Block</t>
  </si>
  <si>
    <t>Particulars</t>
  </si>
  <si>
    <t>UDS in SQM</t>
  </si>
  <si>
    <t>Total</t>
  </si>
  <si>
    <t>Club House</t>
  </si>
  <si>
    <t>Consolidated Area Statement</t>
  </si>
  <si>
    <t>Available Site Area</t>
  </si>
  <si>
    <t>Deduct OSR Area</t>
  </si>
  <si>
    <t>Land Provision For EB Substation</t>
  </si>
  <si>
    <t>Proportionate Land Extent of Other Blocks (B to E Blocks)</t>
  </si>
  <si>
    <t>RERA Approved Blocks ( A4 to A6) &amp; Club house</t>
  </si>
  <si>
    <t>RERA Proposal Area</t>
  </si>
  <si>
    <t>RERA Proposal Area  (A1 to A3)</t>
  </si>
  <si>
    <t>Creche Area (A3)</t>
  </si>
  <si>
    <t>S.I.S Florida - Area Statement</t>
  </si>
  <si>
    <t>COVERED</t>
  </si>
  <si>
    <t>Consolidated Car Parking Statement</t>
  </si>
  <si>
    <t>OPEN</t>
  </si>
  <si>
    <t>S.I.S Florida - Car Parking Consolidated Statement</t>
  </si>
  <si>
    <t>Before Car Parking  (B to E Blocks)</t>
  </si>
  <si>
    <t>RERA Already Approved  ( A4 to A6)</t>
  </si>
  <si>
    <t>Available Car Parking  No's</t>
  </si>
  <si>
    <t>RERA Proposal Area Car Parking Details</t>
  </si>
  <si>
    <t>RERA Already Approved</t>
  </si>
  <si>
    <t>A1 Block (Flat UDS)</t>
  </si>
  <si>
    <t>A2 Block (Flat UDS)</t>
  </si>
  <si>
    <t>A3 Block  (Flat UDS)</t>
  </si>
  <si>
    <t>Total UDS in SQM</t>
  </si>
  <si>
    <t xml:space="preserve">A3 Block </t>
  </si>
  <si>
    <t>Proposed RERA Approval Blocks Details</t>
  </si>
  <si>
    <t>Apartment No.</t>
  </si>
  <si>
    <t>(a)RERA Carpet Area (sec 2(K))(Sq.m)</t>
  </si>
  <si>
    <t>(b)Exclusive Balcony (Sq.m)</t>
  </si>
  <si>
    <t>(c)Exclusive Verandah /utility/Service/Open Terrace (Sq.m)</t>
  </si>
  <si>
    <t>(d) Area of External Walls (Sq.m)</t>
  </si>
  <si>
    <t>e=(a+b+c+d) Floor area of the apartment (Sq.m)</t>
  </si>
  <si>
    <t>(f) Proportionate Common Area (Sq.m)</t>
  </si>
  <si>
    <t>g= (e+f) Gross Area of the apartment (Sq.m)</t>
  </si>
  <si>
    <t>(h) UDS Land Area (Sq.m)</t>
  </si>
  <si>
    <t>(i) Car Parking (Nos.)</t>
  </si>
  <si>
    <t>Date: 21-01-2026</t>
  </si>
  <si>
    <t>Date:21-01-2026</t>
  </si>
  <si>
    <t>A1 UDS</t>
  </si>
  <si>
    <t>A2 UDS</t>
  </si>
  <si>
    <t>A3 UDS</t>
  </si>
  <si>
    <t>Gand Total</t>
  </si>
  <si>
    <t xml:space="preserve"> </t>
  </si>
  <si>
    <t>Covered Car Parking A1</t>
  </si>
  <si>
    <t>Covered Car Parking A2</t>
  </si>
  <si>
    <t>Covered Car Parking A3</t>
  </si>
  <si>
    <t>Open Car Parking A1</t>
  </si>
  <si>
    <t>No's</t>
  </si>
  <si>
    <t>Grand Total</t>
  </si>
  <si>
    <t>Open Car Parking</t>
  </si>
  <si>
    <t>Stlit Floor /Ground Floor Car Park</t>
  </si>
  <si>
    <t>Combined Basement Car Park</t>
  </si>
  <si>
    <t>A3 block Creche</t>
  </si>
  <si>
    <t>Doc No</t>
  </si>
  <si>
    <t>Extent</t>
  </si>
  <si>
    <t>TOTAL</t>
  </si>
  <si>
    <t>SIS Purchased Land Area Doc No 14171/2025</t>
  </si>
  <si>
    <t>Doc No 1002/2026</t>
  </si>
  <si>
    <t>A3 Block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</si>
</sst>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theme="1"/>
      <name val="Cambria"/>
      <family val="1"/>
    </font>
    <font>
      <sz val="16"/>
      <color theme="1"/>
      <name val="Cambria"/>
      <family val="1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rgb="FF000000"/>
      <name val="Calibri"/>
      <family val="2"/>
    </font>
    <font>
      <sz val="16"/>
      <color rgb="FF000000"/>
      <name val="Cambria"/>
      <family val="1"/>
    </font>
    <font>
      <sz val="16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sz val="16"/>
      <name val="Calibri"/>
      <family val="2"/>
    </font>
    <font>
      <b/>
      <sz val="20"/>
      <color theme="1"/>
      <name val="Cambria"/>
      <family val="1"/>
    </font>
    <font>
      <b/>
      <sz val="14"/>
      <color theme="1"/>
      <name val="Cambria"/>
      <family val="1"/>
    </font>
    <font>
      <sz val="14"/>
      <color theme="1"/>
      <name val="Cambria"/>
      <family val="1"/>
    </font>
    <font>
      <b/>
      <sz val="22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8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2" fontId="2" fillId="0" borderId="24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1" fontId="6" fillId="0" borderId="1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7" xfId="0" applyFont="1" applyBorder="1" applyAlignment="1">
      <alignment horizontal="center"/>
    </xf>
    <xf numFmtId="0" fontId="9" fillId="0" borderId="6" xfId="0" applyFont="1" applyBorder="1" applyAlignment="1">
      <alignment horizontal="left"/>
    </xf>
    <xf numFmtId="0" fontId="9" fillId="0" borderId="7" xfId="0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10" xfId="0" applyFont="1" applyBorder="1"/>
    <xf numFmtId="0" fontId="10" fillId="0" borderId="26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2" fontId="2" fillId="0" borderId="36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35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1" fontId="2" fillId="0" borderId="36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center" vertical="center"/>
    </xf>
    <xf numFmtId="2" fontId="9" fillId="0" borderId="7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/>
    </xf>
    <xf numFmtId="2" fontId="10" fillId="0" borderId="26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10" fillId="0" borderId="26" xfId="0" applyFont="1" applyBorder="1" applyAlignment="1">
      <alignment horizontal="center" vertical="center"/>
    </xf>
    <xf numFmtId="0" fontId="10" fillId="0" borderId="40" xfId="0" applyFont="1" applyBorder="1" applyAlignment="1">
      <alignment horizontal="left" vertical="center"/>
    </xf>
    <xf numFmtId="0" fontId="10" fillId="0" borderId="27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 wrapText="1"/>
    </xf>
    <xf numFmtId="0" fontId="9" fillId="0" borderId="40" xfId="0" applyFont="1" applyBorder="1" applyAlignment="1">
      <alignment horizontal="left" vertical="center"/>
    </xf>
    <xf numFmtId="0" fontId="9" fillId="0" borderId="27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2" fillId="0" borderId="15" xfId="0" applyFont="1" applyBorder="1" applyAlignment="1">
      <alignment vertical="center"/>
    </xf>
    <xf numFmtId="2" fontId="2" fillId="0" borderId="49" xfId="0" applyNumberFormat="1" applyFont="1" applyBorder="1" applyAlignment="1">
      <alignment horizontal="center" vertical="center"/>
    </xf>
    <xf numFmtId="2" fontId="2" fillId="0" borderId="35" xfId="0" applyNumberFormat="1" applyFont="1" applyBorder="1" applyAlignment="1">
      <alignment horizontal="center" vertical="center"/>
    </xf>
    <xf numFmtId="2" fontId="2" fillId="0" borderId="21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/>
    </xf>
    <xf numFmtId="0" fontId="10" fillId="0" borderId="38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/>
    </xf>
    <xf numFmtId="0" fontId="9" fillId="0" borderId="35" xfId="0" applyFont="1" applyBorder="1" applyAlignment="1">
      <alignment vertical="center"/>
    </xf>
    <xf numFmtId="0" fontId="13" fillId="0" borderId="35" xfId="0" applyFont="1" applyBorder="1" applyAlignment="1">
      <alignment vertical="center" wrapText="1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38</xdr:row>
      <xdr:rowOff>0</xdr:rowOff>
    </xdr:from>
    <xdr:to>
      <xdr:col>2</xdr:col>
      <xdr:colOff>304800</xdr:colOff>
      <xdr:row>39</xdr:row>
      <xdr:rowOff>114300</xdr:rowOff>
    </xdr:to>
    <xdr:sp macro="" textlink="">
      <xdr:nvSpPr>
        <xdr:cNvPr id="1026" name="AutoShape 2" descr="C:\Users\WHITEM~1\AppData\Local\Temp\Rar$DIa3556.11932\Carpet Area Statement dated 08.01.2026_page-0010.jpg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10429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304800</xdr:colOff>
      <xdr:row>42</xdr:row>
      <xdr:rowOff>114300</xdr:rowOff>
    </xdr:to>
    <xdr:sp macro="" textlink="">
      <xdr:nvSpPr>
        <xdr:cNvPr id="1027" name="AutoShape 3" descr="C:\Users\WHITEM~1\AppData\Local\Temp\Rar$DIa3556.11932\Carpet Area Statement dated 08.01.2026_page-0010.jpg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4067175" y="10982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304800</xdr:colOff>
      <xdr:row>41</xdr:row>
      <xdr:rowOff>114300</xdr:rowOff>
    </xdr:to>
    <xdr:sp macro="" textlink="">
      <xdr:nvSpPr>
        <xdr:cNvPr id="1029" name="AutoShape 5" descr="C:\Users\WHITEM~1\AppData\Local\Temp\Rar$DIa3556.11932\Carpet Area Statement dated 08.01.2026_page-0010.jpg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5105400" y="10801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48</xdr:row>
      <xdr:rowOff>0</xdr:rowOff>
    </xdr:from>
    <xdr:to>
      <xdr:col>7</xdr:col>
      <xdr:colOff>304800</xdr:colOff>
      <xdr:row>49</xdr:row>
      <xdr:rowOff>114300</xdr:rowOff>
    </xdr:to>
    <xdr:sp macro="" textlink="">
      <xdr:nvSpPr>
        <xdr:cNvPr id="1030" name="AutoShape 6" descr="C:\Users\WHITEM~1\AppData\Local\Temp\Rar$DIa3556.11932\Carpet Area Statement dated 08.01.2026_page-0010.jp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9258300" y="12268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</xdr:col>
      <xdr:colOff>304800</xdr:colOff>
      <xdr:row>34</xdr:row>
      <xdr:rowOff>114300</xdr:rowOff>
    </xdr:to>
    <xdr:sp macro="" textlink="">
      <xdr:nvSpPr>
        <xdr:cNvPr id="2050" name="AutoShape 2" descr="C:\Users\WHITEM~1\AppData\Local\Temp\Rar$DIa3556.11932\Carpet Area Statement dated 08.01.2026_page-0010.jpg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spect="1" noChangeArrowheads="1"/>
        </xdr:cNvSpPr>
      </xdr:nvSpPr>
      <xdr:spPr bwMode="auto">
        <a:xfrm>
          <a:off x="228600" y="6724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304800</xdr:colOff>
      <xdr:row>34</xdr:row>
      <xdr:rowOff>114300</xdr:rowOff>
    </xdr:to>
    <xdr:sp macro="" textlink="">
      <xdr:nvSpPr>
        <xdr:cNvPr id="2052" name="AutoShape 4" descr="C:\Users\WHITEM~1\AppData\Local\Temp\Rar$DIa3556.11932\Carpet Area Statement dated 08.01.2026_page-0010.jpg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SpPr>
          <a:spLocks noChangeAspect="1" noChangeArrowheads="1"/>
        </xdr:cNvSpPr>
      </xdr:nvSpPr>
      <xdr:spPr bwMode="auto">
        <a:xfrm>
          <a:off x="228600" y="6724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33</xdr:row>
      <xdr:rowOff>114300</xdr:rowOff>
    </xdr:to>
    <xdr:sp macro="" textlink="">
      <xdr:nvSpPr>
        <xdr:cNvPr id="2054" name="AutoShape 6" descr="C:\Users\WHITEM~1\AppData\Local\Temp\Rar$DIa3556.11932\Carpet Area Statement dated 08.01.2026_page-0010.jpg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>
          <a:spLocks noChangeAspect="1" noChangeArrowheads="1"/>
        </xdr:cNvSpPr>
      </xdr:nvSpPr>
      <xdr:spPr bwMode="auto">
        <a:xfrm>
          <a:off x="228600" y="653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33</xdr:row>
      <xdr:rowOff>114300</xdr:rowOff>
    </xdr:to>
    <xdr:sp macro="" textlink="">
      <xdr:nvSpPr>
        <xdr:cNvPr id="2055" name="AutoShape 7" descr="C:\Users\WHITEM~1\AppData\Local\Temp\Rar$DIa3556.30515\Carpet Area Statement dated 08.01.2026_page-0014.jpg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>
          <a:spLocks noChangeAspect="1" noChangeArrowheads="1"/>
        </xdr:cNvSpPr>
      </xdr:nvSpPr>
      <xdr:spPr bwMode="auto">
        <a:xfrm>
          <a:off x="228600" y="653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304800</xdr:colOff>
      <xdr:row>33</xdr:row>
      <xdr:rowOff>114300</xdr:rowOff>
    </xdr:to>
    <xdr:sp macro="" textlink="">
      <xdr:nvSpPr>
        <xdr:cNvPr id="2056" name="AutoShape 8" descr="C:\Users\WHITEM~1\AppData\Local\Temp\Rar$DIa3556.30515\Carpet Area Statement dated 08.01.2026_page-0014.jpg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>
          <a:spLocks noChangeAspect="1" noChangeArrowheads="1"/>
        </xdr:cNvSpPr>
      </xdr:nvSpPr>
      <xdr:spPr bwMode="auto">
        <a:xfrm>
          <a:off x="3695700" y="653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304800</xdr:colOff>
      <xdr:row>33</xdr:row>
      <xdr:rowOff>114300</xdr:rowOff>
    </xdr:to>
    <xdr:sp macro="" textlink="">
      <xdr:nvSpPr>
        <xdr:cNvPr id="2057" name="AutoShape 9" descr="C:\Users\WHITEM~1\AppData\Local\Temp\Rar$DIa3556.30515\Carpet Area Statement dated 08.01.2026_page-0014.jpg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>
          <a:spLocks noChangeAspect="1" noChangeArrowheads="1"/>
        </xdr:cNvSpPr>
      </xdr:nvSpPr>
      <xdr:spPr bwMode="auto">
        <a:xfrm>
          <a:off x="3695700" y="653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304800</xdr:colOff>
      <xdr:row>33</xdr:row>
      <xdr:rowOff>114300</xdr:rowOff>
    </xdr:to>
    <xdr:sp macro="" textlink="">
      <xdr:nvSpPr>
        <xdr:cNvPr id="2058" name="AutoShape 10" descr="C:\Users\WHITEM~1\AppData\Local\Temp\Rar$DIa3556.30515\Carpet Area Statement dated 08.01.2026_page-0014.jpg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SpPr>
          <a:spLocks noChangeAspect="1" noChangeArrowheads="1"/>
        </xdr:cNvSpPr>
      </xdr:nvSpPr>
      <xdr:spPr bwMode="auto">
        <a:xfrm>
          <a:off x="4676775" y="653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99</xdr:row>
      <xdr:rowOff>0</xdr:rowOff>
    </xdr:from>
    <xdr:to>
      <xdr:col>12</xdr:col>
      <xdr:colOff>304800</xdr:colOff>
      <xdr:row>100</xdr:row>
      <xdr:rowOff>47625</xdr:rowOff>
    </xdr:to>
    <xdr:sp macro="" textlink="">
      <xdr:nvSpPr>
        <xdr:cNvPr id="3073" name="AutoShape 1" descr="C:\Users\WHITEM~1\AppData\Local\Temp\Rar$DIa3556.11932\Carpet Area Statement dated 08.01.2026_page-0010.jpg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6457950" y="27946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100</xdr:row>
      <xdr:rowOff>0</xdr:rowOff>
    </xdr:from>
    <xdr:to>
      <xdr:col>12</xdr:col>
      <xdr:colOff>304800</xdr:colOff>
      <xdr:row>101</xdr:row>
      <xdr:rowOff>47624</xdr:rowOff>
    </xdr:to>
    <xdr:sp macro="" textlink="">
      <xdr:nvSpPr>
        <xdr:cNvPr id="3075" name="AutoShape 3" descr="C:\Users\WHITEM~1\AppData\Local\Temp\Rar$DIa3556.11932\Carpet Area Statement dated 08.01.2026_page-0010.jpg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>
          <a:spLocks noChangeAspect="1" noChangeArrowheads="1"/>
        </xdr:cNvSpPr>
      </xdr:nvSpPr>
      <xdr:spPr bwMode="auto">
        <a:xfrm>
          <a:off x="6457950" y="28203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49"/>
  <sheetViews>
    <sheetView showGridLines="0" tabSelected="1" zoomScaleNormal="100" workbookViewId="0">
      <selection activeCell="N12" sqref="N12"/>
    </sheetView>
  </sheetViews>
  <sheetFormatPr defaultRowHeight="14.25" x14ac:dyDescent="0.25"/>
  <cols>
    <col min="1" max="1" width="3.42578125" style="73" customWidth="1"/>
    <col min="2" max="2" width="57.5703125" style="72" customWidth="1"/>
    <col min="3" max="3" width="15.5703125" style="72" bestFit="1" customWidth="1"/>
    <col min="4" max="4" width="11.28515625" style="72" customWidth="1"/>
    <col min="5" max="5" width="19.140625" style="72" customWidth="1"/>
    <col min="6" max="6" width="20.42578125" style="72" customWidth="1"/>
    <col min="7" max="7" width="15.85546875" style="72" customWidth="1"/>
    <col min="8" max="8" width="27" style="72" customWidth="1"/>
    <col min="9" max="9" width="15.7109375" style="72" bestFit="1" customWidth="1"/>
    <col min="10" max="10" width="10.5703125" style="72" customWidth="1"/>
    <col min="11" max="11" width="10.28515625" style="72" customWidth="1"/>
    <col min="12" max="12" width="10" style="72" customWidth="1"/>
    <col min="13" max="13" width="11" style="72" customWidth="1"/>
    <col min="14" max="14" width="10.42578125" style="72" customWidth="1"/>
    <col min="15" max="15" width="10.7109375" style="72" customWidth="1"/>
    <col min="16" max="16" width="9.85546875" style="72" customWidth="1"/>
    <col min="17" max="17" width="11.140625" style="72" bestFit="1" customWidth="1"/>
    <col min="18" max="18" width="15.28515625" style="72" bestFit="1" customWidth="1"/>
    <col min="19" max="19" width="11.28515625" style="72" bestFit="1" customWidth="1"/>
    <col min="20" max="20" width="13.85546875" style="72" bestFit="1" customWidth="1"/>
    <col min="21" max="16384" width="9.140625" style="73"/>
  </cols>
  <sheetData>
    <row r="1" spans="2:9" ht="15" thickBot="1" x14ac:dyDescent="0.3"/>
    <row r="2" spans="2:9" ht="69.75" customHeight="1" thickBot="1" x14ac:dyDescent="0.3">
      <c r="B2" s="120" t="s">
        <v>42</v>
      </c>
      <c r="C2" s="121"/>
      <c r="E2" s="132" t="s">
        <v>42</v>
      </c>
      <c r="F2" s="133"/>
      <c r="G2" s="133"/>
      <c r="H2" s="133"/>
      <c r="I2" s="134"/>
    </row>
    <row r="3" spans="2:9" ht="15" customHeight="1" thickBot="1" x14ac:dyDescent="0.3">
      <c r="B3" s="122" t="s">
        <v>70</v>
      </c>
      <c r="C3" s="123"/>
      <c r="E3" s="135" t="s">
        <v>70</v>
      </c>
      <c r="F3" s="136"/>
      <c r="G3" s="136"/>
      <c r="H3" s="136"/>
      <c r="I3" s="137"/>
    </row>
    <row r="4" spans="2:9" ht="43.5" thickBot="1" x14ac:dyDescent="0.3">
      <c r="B4" s="74" t="s">
        <v>57</v>
      </c>
      <c r="C4" s="75" t="s">
        <v>58</v>
      </c>
      <c r="E4" s="92" t="s">
        <v>57</v>
      </c>
      <c r="F4" s="93" t="s">
        <v>46</v>
      </c>
      <c r="G4" s="93" t="s">
        <v>79</v>
      </c>
      <c r="H4" s="93" t="s">
        <v>67</v>
      </c>
      <c r="I4" s="94" t="s">
        <v>83</v>
      </c>
    </row>
    <row r="5" spans="2:9" x14ac:dyDescent="0.25">
      <c r="B5" s="76" t="s">
        <v>63</v>
      </c>
      <c r="C5" s="77">
        <v>7822.24</v>
      </c>
      <c r="E5" s="89" t="s">
        <v>47</v>
      </c>
      <c r="F5" s="90">
        <v>11986.984772294552</v>
      </c>
      <c r="G5" s="90"/>
      <c r="H5" s="90"/>
      <c r="I5" s="91">
        <f>F5+G5+H5</f>
        <v>11986.984772294552</v>
      </c>
    </row>
    <row r="6" spans="2:9" x14ac:dyDescent="0.25">
      <c r="B6" s="76" t="s">
        <v>65</v>
      </c>
      <c r="C6" s="77">
        <f>C21</f>
        <v>55281.44792539686</v>
      </c>
      <c r="E6" s="76" t="s">
        <v>48</v>
      </c>
      <c r="F6" s="20">
        <v>12221.893454789424</v>
      </c>
      <c r="G6" s="20"/>
      <c r="H6" s="20"/>
      <c r="I6" s="77">
        <f t="shared" ref="I6:I19" si="0">F6+G6+H6</f>
        <v>12221.893454789424</v>
      </c>
    </row>
    <row r="7" spans="2:9" x14ac:dyDescent="0.25">
      <c r="B7" s="76" t="s">
        <v>64</v>
      </c>
      <c r="C7" s="77">
        <v>2462.6999999999998</v>
      </c>
      <c r="E7" s="76" t="s">
        <v>49</v>
      </c>
      <c r="F7" s="20">
        <v>23295.845244905777</v>
      </c>
      <c r="G7" s="20"/>
      <c r="H7" s="20"/>
      <c r="I7" s="77">
        <f t="shared" si="0"/>
        <v>23295.845244905777</v>
      </c>
    </row>
    <row r="8" spans="2:9" x14ac:dyDescent="0.25">
      <c r="B8" s="76" t="s">
        <v>66</v>
      </c>
      <c r="C8" s="78">
        <f>C28</f>
        <v>8972.7905295718956</v>
      </c>
      <c r="E8" s="76" t="s">
        <v>50</v>
      </c>
      <c r="F8" s="20">
        <v>7776.7244534071051</v>
      </c>
      <c r="G8" s="20"/>
      <c r="H8" s="20"/>
      <c r="I8" s="77">
        <f t="shared" si="0"/>
        <v>7776.7244534071051</v>
      </c>
    </row>
    <row r="9" spans="2:9" x14ac:dyDescent="0.25">
      <c r="B9" s="76" t="s">
        <v>68</v>
      </c>
      <c r="C9" s="78">
        <f>H20</f>
        <v>8355.7000000000007</v>
      </c>
      <c r="E9" s="76" t="s">
        <v>52</v>
      </c>
      <c r="F9" s="20"/>
      <c r="G9" s="20">
        <v>2899.6390125971989</v>
      </c>
      <c r="H9" s="20"/>
      <c r="I9" s="77">
        <f t="shared" si="0"/>
        <v>2899.6390125971989</v>
      </c>
    </row>
    <row r="10" spans="2:9" x14ac:dyDescent="0.25">
      <c r="B10" s="76" t="s">
        <v>60</v>
      </c>
      <c r="C10" s="77">
        <v>249.87</v>
      </c>
      <c r="E10" s="76" t="s">
        <v>53</v>
      </c>
      <c r="F10" s="20"/>
      <c r="G10" s="20">
        <v>2925.9264543991899</v>
      </c>
      <c r="H10" s="20"/>
      <c r="I10" s="77">
        <f t="shared" si="0"/>
        <v>2925.9264543991899</v>
      </c>
    </row>
    <row r="11" spans="2:9" ht="15" thickBot="1" x14ac:dyDescent="0.3">
      <c r="B11" s="79" t="s">
        <v>62</v>
      </c>
      <c r="C11" s="80">
        <f>C5+C6+C7+C8+C9+C10</f>
        <v>83144.748454968751</v>
      </c>
      <c r="E11" s="76" t="s">
        <v>54</v>
      </c>
      <c r="F11" s="20"/>
      <c r="G11" s="20">
        <v>2983.8991073755064</v>
      </c>
      <c r="H11" s="20"/>
      <c r="I11" s="77">
        <f t="shared" si="0"/>
        <v>2983.8991073755064</v>
      </c>
    </row>
    <row r="12" spans="2:9" x14ac:dyDescent="0.25">
      <c r="E12" s="76" t="s">
        <v>60</v>
      </c>
      <c r="F12" s="20"/>
      <c r="G12" s="20">
        <v>163.32595520000001</v>
      </c>
      <c r="H12" s="20"/>
      <c r="I12" s="77">
        <f t="shared" si="0"/>
        <v>163.32595520000001</v>
      </c>
    </row>
    <row r="13" spans="2:9" ht="15" thickBot="1" x14ac:dyDescent="0.3">
      <c r="E13" s="76" t="s">
        <v>80</v>
      </c>
      <c r="F13" s="20"/>
      <c r="G13" s="20"/>
      <c r="H13" s="20">
        <v>2825.85</v>
      </c>
      <c r="I13" s="77">
        <f t="shared" si="0"/>
        <v>2825.85</v>
      </c>
    </row>
    <row r="14" spans="2:9" x14ac:dyDescent="0.25">
      <c r="B14" s="122" t="s">
        <v>61</v>
      </c>
      <c r="C14" s="123"/>
      <c r="E14" s="76" t="s">
        <v>81</v>
      </c>
      <c r="F14" s="20"/>
      <c r="G14" s="20"/>
      <c r="H14" s="20">
        <v>2788.85</v>
      </c>
      <c r="I14" s="77">
        <f t="shared" si="0"/>
        <v>2788.85</v>
      </c>
    </row>
    <row r="15" spans="2:9" x14ac:dyDescent="0.25">
      <c r="B15" s="118" t="s">
        <v>46</v>
      </c>
      <c r="C15" s="119"/>
      <c r="E15" s="76" t="s">
        <v>82</v>
      </c>
      <c r="F15" s="20"/>
      <c r="G15" s="20"/>
      <c r="H15" s="20">
        <v>2703.84</v>
      </c>
      <c r="I15" s="77">
        <f t="shared" si="0"/>
        <v>2703.84</v>
      </c>
    </row>
    <row r="16" spans="2:9" x14ac:dyDescent="0.25">
      <c r="B16" s="74" t="s">
        <v>57</v>
      </c>
      <c r="C16" s="75" t="s">
        <v>58</v>
      </c>
      <c r="E16" s="76" t="s">
        <v>63</v>
      </c>
      <c r="F16" s="20">
        <v>7822.24</v>
      </c>
      <c r="G16" s="20"/>
      <c r="H16" s="20"/>
      <c r="I16" s="77">
        <f t="shared" si="0"/>
        <v>7822.24</v>
      </c>
    </row>
    <row r="17" spans="2:10" ht="28.5" x14ac:dyDescent="0.25">
      <c r="B17" s="76" t="s">
        <v>47</v>
      </c>
      <c r="C17" s="77">
        <v>11986.984772294552</v>
      </c>
      <c r="E17" s="88" t="s">
        <v>64</v>
      </c>
      <c r="F17" s="20">
        <v>2462.6999999999998</v>
      </c>
      <c r="G17" s="20"/>
      <c r="H17" s="20"/>
      <c r="I17" s="77">
        <f t="shared" si="0"/>
        <v>2462.6999999999998</v>
      </c>
    </row>
    <row r="18" spans="2:10" x14ac:dyDescent="0.25">
      <c r="B18" s="76" t="s">
        <v>48</v>
      </c>
      <c r="C18" s="77">
        <v>12221.893454789424</v>
      </c>
      <c r="E18" s="76" t="s">
        <v>69</v>
      </c>
      <c r="F18" s="20"/>
      <c r="G18" s="20"/>
      <c r="H18" s="20">
        <v>37.159999999999997</v>
      </c>
      <c r="I18" s="77">
        <f t="shared" si="0"/>
        <v>37.159999999999997</v>
      </c>
    </row>
    <row r="19" spans="2:10" ht="15" thickBot="1" x14ac:dyDescent="0.3">
      <c r="B19" s="76" t="s">
        <v>49</v>
      </c>
      <c r="C19" s="77">
        <v>23295.845244905777</v>
      </c>
      <c r="E19" s="95" t="s">
        <v>60</v>
      </c>
      <c r="F19" s="96">
        <v>249.87</v>
      </c>
      <c r="G19" s="96"/>
      <c r="H19" s="96"/>
      <c r="I19" s="97">
        <f t="shared" si="0"/>
        <v>249.87</v>
      </c>
    </row>
    <row r="20" spans="2:10" ht="15" thickBot="1" x14ac:dyDescent="0.3">
      <c r="B20" s="76" t="s">
        <v>50</v>
      </c>
      <c r="C20" s="77">
        <v>7776.7244534071051</v>
      </c>
      <c r="E20" s="92" t="s">
        <v>83</v>
      </c>
      <c r="F20" s="98">
        <f>SUM(F5:F19)</f>
        <v>65816.257925396858</v>
      </c>
      <c r="G20" s="98">
        <f t="shared" ref="G20" si="1">SUM(G5:G19)</f>
        <v>8972.7905295718956</v>
      </c>
      <c r="H20" s="98">
        <f>SUM(H5:H19)</f>
        <v>8355.7000000000007</v>
      </c>
      <c r="I20" s="99">
        <f>SUM(I5:I19)</f>
        <v>83144.748454968765</v>
      </c>
    </row>
    <row r="21" spans="2:10" ht="15" thickBot="1" x14ac:dyDescent="0.3">
      <c r="B21" s="81" t="s">
        <v>59</v>
      </c>
      <c r="C21" s="75">
        <f>C17+C18+C19+C20</f>
        <v>55281.44792539686</v>
      </c>
    </row>
    <row r="22" spans="2:10" ht="42" customHeight="1" thickBot="1" x14ac:dyDescent="0.3">
      <c r="B22" s="118" t="s">
        <v>51</v>
      </c>
      <c r="C22" s="119"/>
      <c r="E22" s="188" t="s">
        <v>0</v>
      </c>
      <c r="F22" s="188" t="s">
        <v>113</v>
      </c>
      <c r="G22" s="189" t="s">
        <v>114</v>
      </c>
      <c r="H22" s="124" t="s">
        <v>85</v>
      </c>
      <c r="I22" s="125"/>
      <c r="J22" s="187" t="s">
        <v>58</v>
      </c>
    </row>
    <row r="23" spans="2:10" ht="26.25" customHeight="1" x14ac:dyDescent="0.25">
      <c r="B23" s="74" t="s">
        <v>57</v>
      </c>
      <c r="C23" s="75" t="s">
        <v>58</v>
      </c>
      <c r="E23" s="192">
        <v>1</v>
      </c>
      <c r="F23" s="126" t="s">
        <v>116</v>
      </c>
      <c r="G23" s="129">
        <v>8318.5400000000009</v>
      </c>
      <c r="H23" s="182" t="s">
        <v>55</v>
      </c>
      <c r="I23" s="183"/>
      <c r="J23" s="181">
        <v>2825.85</v>
      </c>
    </row>
    <row r="24" spans="2:10" ht="25.5" customHeight="1" x14ac:dyDescent="0.25">
      <c r="B24" s="76" t="s">
        <v>52</v>
      </c>
      <c r="C24" s="77">
        <v>2899.6390125971989</v>
      </c>
      <c r="E24" s="193"/>
      <c r="F24" s="127"/>
      <c r="G24" s="130"/>
      <c r="H24" s="184" t="s">
        <v>56</v>
      </c>
      <c r="I24" s="101"/>
      <c r="J24" s="102">
        <v>2788.85</v>
      </c>
    </row>
    <row r="25" spans="2:10" ht="30.75" customHeight="1" thickBot="1" x14ac:dyDescent="0.3">
      <c r="B25" s="76" t="s">
        <v>53</v>
      </c>
      <c r="C25" s="77">
        <v>2925.9264543991899</v>
      </c>
      <c r="E25" s="194"/>
      <c r="F25" s="128"/>
      <c r="G25" s="131"/>
      <c r="H25" s="184" t="s">
        <v>84</v>
      </c>
      <c r="I25" s="101"/>
      <c r="J25" s="102">
        <v>2703.84</v>
      </c>
    </row>
    <row r="26" spans="2:10" ht="43.5" customHeight="1" thickBot="1" x14ac:dyDescent="0.3">
      <c r="B26" s="76" t="s">
        <v>54</v>
      </c>
      <c r="C26" s="77">
        <v>2983.8991073755064</v>
      </c>
      <c r="E26" s="195">
        <v>2</v>
      </c>
      <c r="F26" s="112" t="s">
        <v>117</v>
      </c>
      <c r="G26" s="189">
        <v>37.159999999999997</v>
      </c>
      <c r="H26" s="185" t="s">
        <v>112</v>
      </c>
      <c r="I26" s="186"/>
      <c r="J26" s="103">
        <v>37.159999999999997</v>
      </c>
    </row>
    <row r="27" spans="2:10" ht="28.5" customHeight="1" thickBot="1" x14ac:dyDescent="0.3">
      <c r="B27" s="76" t="s">
        <v>60</v>
      </c>
      <c r="C27" s="77">
        <v>163.32595520000001</v>
      </c>
      <c r="E27" s="190"/>
      <c r="F27" s="191" t="s">
        <v>115</v>
      </c>
      <c r="G27" s="189">
        <f>G23+G26</f>
        <v>8355.7000000000007</v>
      </c>
      <c r="H27" s="113" t="s">
        <v>59</v>
      </c>
      <c r="I27" s="114"/>
      <c r="J27" s="100">
        <f>J23+J24+J25+J26</f>
        <v>8355.7000000000007</v>
      </c>
    </row>
    <row r="28" spans="2:10" x14ac:dyDescent="0.25">
      <c r="B28" s="81" t="s">
        <v>59</v>
      </c>
      <c r="C28" s="75">
        <f>C24+C25+C26+C27</f>
        <v>8972.7905295718956</v>
      </c>
    </row>
    <row r="29" spans="2:10" ht="15" thickBot="1" x14ac:dyDescent="0.3"/>
    <row r="30" spans="2:10" ht="15" thickBot="1" x14ac:dyDescent="0.3">
      <c r="B30" s="115" t="s">
        <v>78</v>
      </c>
      <c r="C30" s="116"/>
      <c r="D30" s="117"/>
    </row>
    <row r="31" spans="2:10" x14ac:dyDescent="0.25">
      <c r="B31" s="84" t="s">
        <v>57</v>
      </c>
      <c r="C31" s="85" t="s">
        <v>73</v>
      </c>
      <c r="D31" s="86" t="s">
        <v>71</v>
      </c>
    </row>
    <row r="32" spans="2:10" x14ac:dyDescent="0.25">
      <c r="B32" s="76" t="s">
        <v>55</v>
      </c>
      <c r="C32" s="20">
        <v>10</v>
      </c>
      <c r="D32" s="77">
        <v>52</v>
      </c>
    </row>
    <row r="33" spans="2:8" x14ac:dyDescent="0.25">
      <c r="B33" s="76" t="s">
        <v>56</v>
      </c>
      <c r="C33" s="20">
        <v>9</v>
      </c>
      <c r="D33" s="77">
        <v>52</v>
      </c>
    </row>
    <row r="34" spans="2:8" x14ac:dyDescent="0.25">
      <c r="B34" s="76" t="s">
        <v>84</v>
      </c>
      <c r="C34" s="20">
        <v>10</v>
      </c>
      <c r="D34" s="77">
        <v>52</v>
      </c>
    </row>
    <row r="35" spans="2:8" ht="15" thickBot="1" x14ac:dyDescent="0.3">
      <c r="B35" s="82" t="s">
        <v>59</v>
      </c>
      <c r="C35" s="87">
        <f>C32+C33+C34</f>
        <v>29</v>
      </c>
      <c r="D35" s="83">
        <f>D32+D33+D34</f>
        <v>156</v>
      </c>
    </row>
    <row r="38" spans="2:8" ht="15" x14ac:dyDescent="0.25">
      <c r="H38"/>
    </row>
    <row r="39" spans="2:8" ht="15" x14ac:dyDescent="0.25">
      <c r="C39"/>
    </row>
    <row r="41" spans="2:8" ht="15" x14ac:dyDescent="0.25">
      <c r="D41"/>
      <c r="E41"/>
    </row>
    <row r="42" spans="2:8" ht="15" x14ac:dyDescent="0.25">
      <c r="C42"/>
    </row>
    <row r="49" spans="8:8" ht="15" x14ac:dyDescent="0.25">
      <c r="H49"/>
    </row>
  </sheetData>
  <mergeCells count="12">
    <mergeCell ref="H22:I22"/>
    <mergeCell ref="E23:E25"/>
    <mergeCell ref="E2:I2"/>
    <mergeCell ref="E3:I3"/>
    <mergeCell ref="F23:F25"/>
    <mergeCell ref="G23:G25"/>
    <mergeCell ref="B30:D30"/>
    <mergeCell ref="B2:C2"/>
    <mergeCell ref="B3:C3"/>
    <mergeCell ref="B14:C14"/>
    <mergeCell ref="B15:C15"/>
    <mergeCell ref="B22:C22"/>
  </mergeCells>
  <pageMargins left="0.70866141732283472" right="0.70866141732283472" top="0.74803149606299213" bottom="0.74803149606299213" header="0.31496062992125984" footer="0.31496062992125984"/>
  <pageSetup paperSize="8" scale="81" orientation="landscape" r:id="rId1"/>
  <colBreaks count="1" manualBreakCount="1">
    <brk id="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T34"/>
  <sheetViews>
    <sheetView showGridLines="0" zoomScaleNormal="100" workbookViewId="0">
      <selection activeCell="G27" sqref="G27"/>
    </sheetView>
  </sheetViews>
  <sheetFormatPr defaultRowHeight="14.25" x14ac:dyDescent="0.2"/>
  <cols>
    <col min="1" max="1" width="3.42578125" style="44" customWidth="1"/>
    <col min="2" max="2" width="34.28515625" style="43" bestFit="1" customWidth="1"/>
    <col min="3" max="3" width="6.7109375" style="43" bestFit="1" customWidth="1"/>
    <col min="4" max="4" width="11" style="43" bestFit="1" customWidth="1"/>
    <col min="5" max="5" width="14.7109375" style="43" customWidth="1"/>
    <col min="6" max="6" width="15.140625" style="43" customWidth="1"/>
    <col min="7" max="7" width="12.85546875" style="43" customWidth="1"/>
    <col min="8" max="8" width="10.140625" style="43" customWidth="1"/>
    <col min="9" max="9" width="9.140625" style="43"/>
    <col min="10" max="10" width="10.5703125" style="43" customWidth="1"/>
    <col min="11" max="11" width="10.28515625" style="43" customWidth="1"/>
    <col min="12" max="12" width="10" style="43" customWidth="1"/>
    <col min="13" max="13" width="11" style="43" customWidth="1"/>
    <col min="14" max="14" width="10.42578125" style="43" customWidth="1"/>
    <col min="15" max="15" width="10.7109375" style="43" customWidth="1"/>
    <col min="16" max="16" width="9.85546875" style="43" customWidth="1"/>
    <col min="17" max="17" width="11.140625" style="43" bestFit="1" customWidth="1"/>
    <col min="18" max="18" width="15.28515625" style="43" bestFit="1" customWidth="1"/>
    <col min="19" max="19" width="11.28515625" style="43" bestFit="1" customWidth="1"/>
    <col min="20" max="20" width="13.85546875" style="43" bestFit="1" customWidth="1"/>
    <col min="21" max="16384" width="9.140625" style="44"/>
  </cols>
  <sheetData>
    <row r="2" spans="2:5" ht="69.75" customHeight="1" x14ac:dyDescent="0.2">
      <c r="B2" s="141" t="s">
        <v>42</v>
      </c>
      <c r="C2" s="141"/>
      <c r="D2" s="141"/>
    </row>
    <row r="3" spans="2:5" ht="15" customHeight="1" x14ac:dyDescent="0.2">
      <c r="B3" s="142" t="s">
        <v>74</v>
      </c>
      <c r="C3" s="142"/>
      <c r="D3" s="142"/>
    </row>
    <row r="4" spans="2:5" x14ac:dyDescent="0.2">
      <c r="B4" s="66" t="s">
        <v>57</v>
      </c>
      <c r="C4" s="67" t="s">
        <v>73</v>
      </c>
      <c r="D4" s="67" t="s">
        <v>71</v>
      </c>
    </row>
    <row r="5" spans="2:5" x14ac:dyDescent="0.2">
      <c r="B5" s="68" t="s">
        <v>75</v>
      </c>
      <c r="C5" s="69">
        <f>C17</f>
        <v>612</v>
      </c>
      <c r="D5" s="69">
        <f>D17</f>
        <v>1028</v>
      </c>
    </row>
    <row r="6" spans="2:5" x14ac:dyDescent="0.2">
      <c r="B6" s="68" t="s">
        <v>76</v>
      </c>
      <c r="C6" s="69">
        <f>C23</f>
        <v>65</v>
      </c>
      <c r="D6" s="69">
        <f>D23</f>
        <v>206</v>
      </c>
    </row>
    <row r="7" spans="2:5" x14ac:dyDescent="0.2">
      <c r="B7" s="68" t="s">
        <v>68</v>
      </c>
      <c r="C7" s="69">
        <f>C29</f>
        <v>29</v>
      </c>
      <c r="D7" s="69">
        <f>D29</f>
        <v>156</v>
      </c>
    </row>
    <row r="8" spans="2:5" x14ac:dyDescent="0.2">
      <c r="B8" s="66" t="s">
        <v>77</v>
      </c>
      <c r="C8" s="71">
        <f>C5+C6+C7</f>
        <v>706</v>
      </c>
      <c r="D8" s="71">
        <f>D5+D6+D7</f>
        <v>1390</v>
      </c>
      <c r="E8" s="48"/>
    </row>
    <row r="9" spans="2:5" ht="15" thickBot="1" x14ac:dyDescent="0.25"/>
    <row r="10" spans="2:5" ht="15" customHeight="1" x14ac:dyDescent="0.2">
      <c r="B10" s="143" t="s">
        <v>72</v>
      </c>
      <c r="C10" s="144"/>
      <c r="D10" s="145"/>
    </row>
    <row r="11" spans="2:5" x14ac:dyDescent="0.2">
      <c r="B11" s="146" t="s">
        <v>46</v>
      </c>
      <c r="C11" s="142"/>
      <c r="D11" s="147"/>
    </row>
    <row r="12" spans="2:5" x14ac:dyDescent="0.2">
      <c r="B12" s="49" t="s">
        <v>57</v>
      </c>
      <c r="C12" s="67" t="s">
        <v>73</v>
      </c>
      <c r="D12" s="45" t="s">
        <v>71</v>
      </c>
    </row>
    <row r="13" spans="2:5" x14ac:dyDescent="0.2">
      <c r="B13" s="46" t="s">
        <v>47</v>
      </c>
      <c r="C13" s="69">
        <f>33+22+47</f>
        <v>102</v>
      </c>
      <c r="D13" s="47">
        <f>74+86+62</f>
        <v>222</v>
      </c>
    </row>
    <row r="14" spans="2:5" x14ac:dyDescent="0.2">
      <c r="B14" s="46" t="s">
        <v>48</v>
      </c>
      <c r="C14" s="69">
        <f>13+9+7</f>
        <v>29</v>
      </c>
      <c r="D14" s="47">
        <f>92+97+100</f>
        <v>289</v>
      </c>
    </row>
    <row r="15" spans="2:5" x14ac:dyDescent="0.2">
      <c r="B15" s="46" t="s">
        <v>49</v>
      </c>
      <c r="C15" s="69">
        <f>16+13+19+18+18+15+9</f>
        <v>108</v>
      </c>
      <c r="D15" s="47">
        <f>73+75+73+70+70+73+83</f>
        <v>517</v>
      </c>
    </row>
    <row r="16" spans="2:5" x14ac:dyDescent="0.2">
      <c r="B16" s="46" t="s">
        <v>50</v>
      </c>
      <c r="C16" s="69">
        <f>77+71+77+71+77</f>
        <v>373</v>
      </c>
      <c r="D16" s="47">
        <v>0</v>
      </c>
    </row>
    <row r="17" spans="2:4" x14ac:dyDescent="0.2">
      <c r="B17" s="50" t="s">
        <v>59</v>
      </c>
      <c r="C17" s="67">
        <f>C13+C14+C15+C16</f>
        <v>612</v>
      </c>
      <c r="D17" s="45">
        <f>D13+D14+D15+D16</f>
        <v>1028</v>
      </c>
    </row>
    <row r="18" spans="2:4" x14ac:dyDescent="0.2">
      <c r="B18" s="138" t="s">
        <v>51</v>
      </c>
      <c r="C18" s="139"/>
      <c r="D18" s="140"/>
    </row>
    <row r="19" spans="2:4" x14ac:dyDescent="0.2">
      <c r="B19" s="49" t="s">
        <v>57</v>
      </c>
      <c r="C19" s="67" t="s">
        <v>73</v>
      </c>
      <c r="D19" s="45" t="s">
        <v>71</v>
      </c>
    </row>
    <row r="20" spans="2:4" x14ac:dyDescent="0.2">
      <c r="B20" s="46" t="s">
        <v>52</v>
      </c>
      <c r="C20" s="69">
        <v>21</v>
      </c>
      <c r="D20" s="47">
        <v>68</v>
      </c>
    </row>
    <row r="21" spans="2:4" x14ac:dyDescent="0.2">
      <c r="B21" s="46" t="s">
        <v>53</v>
      </c>
      <c r="C21" s="69">
        <v>22</v>
      </c>
      <c r="D21" s="47">
        <v>69</v>
      </c>
    </row>
    <row r="22" spans="2:4" x14ac:dyDescent="0.2">
      <c r="B22" s="46" t="s">
        <v>54</v>
      </c>
      <c r="C22" s="69">
        <v>22</v>
      </c>
      <c r="D22" s="47">
        <v>69</v>
      </c>
    </row>
    <row r="23" spans="2:4" x14ac:dyDescent="0.2">
      <c r="B23" s="50" t="s">
        <v>59</v>
      </c>
      <c r="C23" s="67">
        <f>C20+C21+C22</f>
        <v>65</v>
      </c>
      <c r="D23" s="45">
        <f>D20+D21+D22</f>
        <v>206</v>
      </c>
    </row>
    <row r="24" spans="2:4" x14ac:dyDescent="0.2">
      <c r="B24" s="138" t="s">
        <v>78</v>
      </c>
      <c r="C24" s="139"/>
      <c r="D24" s="140"/>
    </row>
    <row r="25" spans="2:4" x14ac:dyDescent="0.2">
      <c r="B25" s="49" t="s">
        <v>57</v>
      </c>
      <c r="C25" s="67" t="s">
        <v>73</v>
      </c>
      <c r="D25" s="45" t="s">
        <v>71</v>
      </c>
    </row>
    <row r="26" spans="2:4" x14ac:dyDescent="0.2">
      <c r="B26" s="46" t="s">
        <v>55</v>
      </c>
      <c r="C26" s="69">
        <v>10</v>
      </c>
      <c r="D26" s="47">
        <v>52</v>
      </c>
    </row>
    <row r="27" spans="2:4" x14ac:dyDescent="0.2">
      <c r="B27" s="46" t="s">
        <v>56</v>
      </c>
      <c r="C27" s="69">
        <v>9</v>
      </c>
      <c r="D27" s="47">
        <v>52</v>
      </c>
    </row>
    <row r="28" spans="2:4" x14ac:dyDescent="0.2">
      <c r="B28" s="46" t="s">
        <v>118</v>
      </c>
      <c r="C28" s="69">
        <v>10</v>
      </c>
      <c r="D28" s="47">
        <v>52</v>
      </c>
    </row>
    <row r="29" spans="2:4" ht="15" thickBot="1" x14ac:dyDescent="0.25">
      <c r="B29" s="51" t="s">
        <v>59</v>
      </c>
      <c r="C29" s="70">
        <f>C26+C27+C28</f>
        <v>29</v>
      </c>
      <c r="D29" s="52">
        <f>D26+D27+D28</f>
        <v>156</v>
      </c>
    </row>
    <row r="33" spans="2:6" ht="15" x14ac:dyDescent="0.25">
      <c r="B33"/>
      <c r="E33"/>
      <c r="F33"/>
    </row>
    <row r="34" spans="2:6" ht="15" x14ac:dyDescent="0.25">
      <c r="B34"/>
    </row>
  </sheetData>
  <mergeCells count="6">
    <mergeCell ref="B24:D24"/>
    <mergeCell ref="B2:D2"/>
    <mergeCell ref="B3:D3"/>
    <mergeCell ref="B10:D10"/>
    <mergeCell ref="B11:D11"/>
    <mergeCell ref="B18:D18"/>
  </mergeCells>
  <pageMargins left="0.7" right="0.7" top="0.75" bottom="0.75" header="0.3" footer="0.3"/>
  <pageSetup paperSize="9" scale="8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01"/>
  <sheetViews>
    <sheetView showGridLines="0" zoomScale="77" zoomScaleNormal="77" workbookViewId="0">
      <selection activeCell="O100" sqref="O100"/>
    </sheetView>
  </sheetViews>
  <sheetFormatPr defaultRowHeight="20.25" x14ac:dyDescent="0.25"/>
  <cols>
    <col min="1" max="1" width="7.85546875" style="1" bestFit="1" customWidth="1"/>
    <col min="2" max="2" width="9.42578125" style="1" bestFit="1" customWidth="1"/>
    <col min="3" max="3" width="20" style="1" bestFit="1" customWidth="1"/>
    <col min="4" max="4" width="8.28515625" style="1" bestFit="1" customWidth="1"/>
    <col min="5" max="5" width="16.5703125" style="1" customWidth="1"/>
    <col min="6" max="7" width="16.28515625" style="1" hidden="1" customWidth="1"/>
    <col min="8" max="8" width="18.5703125" style="1" customWidth="1"/>
    <col min="9" max="9" width="18.5703125" style="1" hidden="1" customWidth="1"/>
    <col min="10" max="10" width="16.140625" style="1" customWidth="1"/>
    <col min="11" max="11" width="16.140625" style="1" hidden="1" customWidth="1"/>
    <col min="12" max="12" width="20.5703125" style="1" hidden="1" customWidth="1"/>
    <col min="13" max="13" width="19.28515625" style="1" customWidth="1"/>
    <col min="14" max="14" width="21" style="1" hidden="1" customWidth="1"/>
    <col min="15" max="15" width="22.85546875" style="1" customWidth="1"/>
    <col min="16" max="16" width="19.7109375" style="1" customWidth="1"/>
    <col min="17" max="17" width="21.42578125" style="1" customWidth="1"/>
    <col min="18" max="18" width="18.140625" style="1" hidden="1" customWidth="1"/>
    <col min="19" max="19" width="16.5703125" style="4" customWidth="1"/>
    <col min="20" max="20" width="15.7109375" style="1" hidden="1" customWidth="1"/>
    <col min="21" max="21" width="13.7109375" style="5" customWidth="1"/>
    <col min="22" max="22" width="16.140625" style="1" customWidth="1"/>
    <col min="23" max="23" width="14.85546875" style="1" customWidth="1"/>
    <col min="24" max="16384" width="9.140625" style="1"/>
  </cols>
  <sheetData>
    <row r="1" spans="1:23" ht="21" thickBot="1" x14ac:dyDescent="0.3"/>
    <row r="2" spans="1:23" x14ac:dyDescent="0.25">
      <c r="A2" s="150" t="s">
        <v>42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2"/>
    </row>
    <row r="3" spans="1:23" ht="37.5" customHeight="1" thickBot="1" x14ac:dyDescent="0.3">
      <c r="A3" s="153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5"/>
    </row>
    <row r="4" spans="1:23" ht="26.25" thickBot="1" x14ac:dyDescent="0.3">
      <c r="A4" s="165" t="s">
        <v>43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7"/>
      <c r="T4" s="104"/>
      <c r="U4" s="168" t="s">
        <v>96</v>
      </c>
      <c r="V4" s="166"/>
      <c r="W4" s="169"/>
    </row>
    <row r="5" spans="1:23" s="2" customFormat="1" ht="20.25" customHeight="1" x14ac:dyDescent="0.25">
      <c r="A5" s="159" t="s">
        <v>0</v>
      </c>
      <c r="B5" s="161" t="s">
        <v>1</v>
      </c>
      <c r="C5" s="161" t="s">
        <v>2</v>
      </c>
      <c r="D5" s="161" t="s">
        <v>3</v>
      </c>
      <c r="E5" s="161" t="s">
        <v>86</v>
      </c>
      <c r="F5" s="163" t="s">
        <v>5</v>
      </c>
      <c r="G5" s="163" t="s">
        <v>4</v>
      </c>
      <c r="H5" s="161" t="s">
        <v>87</v>
      </c>
      <c r="I5" s="161" t="s">
        <v>6</v>
      </c>
      <c r="J5" s="161" t="s">
        <v>88</v>
      </c>
      <c r="K5" s="161" t="s">
        <v>9</v>
      </c>
      <c r="L5" s="161" t="s">
        <v>10</v>
      </c>
      <c r="M5" s="161" t="s">
        <v>89</v>
      </c>
      <c r="N5" s="161" t="s">
        <v>11</v>
      </c>
      <c r="O5" s="163" t="s">
        <v>90</v>
      </c>
      <c r="P5" s="163" t="s">
        <v>91</v>
      </c>
      <c r="Q5" s="161" t="s">
        <v>92</v>
      </c>
      <c r="R5" s="171" t="s">
        <v>7</v>
      </c>
      <c r="S5" s="171" t="s">
        <v>93</v>
      </c>
      <c r="T5" s="161" t="s">
        <v>8</v>
      </c>
      <c r="U5" s="161" t="s">
        <v>94</v>
      </c>
      <c r="V5" s="156" t="s">
        <v>95</v>
      </c>
      <c r="W5" s="157"/>
    </row>
    <row r="6" spans="1:23" ht="102.75" customHeight="1" thickBot="1" x14ac:dyDescent="0.3">
      <c r="A6" s="160"/>
      <c r="B6" s="162"/>
      <c r="C6" s="162"/>
      <c r="D6" s="162"/>
      <c r="E6" s="162"/>
      <c r="F6" s="170"/>
      <c r="G6" s="170"/>
      <c r="H6" s="162"/>
      <c r="I6" s="162"/>
      <c r="J6" s="162"/>
      <c r="K6" s="162"/>
      <c r="L6" s="162"/>
      <c r="M6" s="162"/>
      <c r="N6" s="162"/>
      <c r="O6" s="164"/>
      <c r="P6" s="164"/>
      <c r="Q6" s="162"/>
      <c r="R6" s="172"/>
      <c r="S6" s="172"/>
      <c r="T6" s="162"/>
      <c r="U6" s="162"/>
      <c r="V6" s="11" t="s">
        <v>35</v>
      </c>
      <c r="W6" s="23" t="s">
        <v>71</v>
      </c>
    </row>
    <row r="7" spans="1:23" ht="21" x14ac:dyDescent="0.25">
      <c r="A7" s="6"/>
      <c r="B7" s="7" t="s">
        <v>38</v>
      </c>
      <c r="C7" s="158" t="s">
        <v>18</v>
      </c>
      <c r="D7" s="54"/>
      <c r="E7" s="54" t="s">
        <v>12</v>
      </c>
      <c r="F7" s="7"/>
      <c r="G7" s="54"/>
      <c r="H7" s="7"/>
      <c r="I7" s="54"/>
      <c r="J7" s="7"/>
      <c r="K7" s="54"/>
      <c r="L7" s="54"/>
      <c r="M7" s="7"/>
      <c r="N7" s="54"/>
      <c r="O7" s="54"/>
      <c r="P7" s="54"/>
      <c r="Q7" s="8"/>
      <c r="R7" s="24"/>
      <c r="S7" s="25"/>
      <c r="T7" s="54"/>
      <c r="U7" s="54"/>
      <c r="V7" s="54"/>
      <c r="W7" s="26"/>
    </row>
    <row r="8" spans="1:23" ht="21" x14ac:dyDescent="0.25">
      <c r="A8" s="9">
        <v>1</v>
      </c>
      <c r="B8" s="56" t="s">
        <v>38</v>
      </c>
      <c r="C8" s="148"/>
      <c r="D8" s="53" t="s">
        <v>33</v>
      </c>
      <c r="E8" s="53" t="s">
        <v>13</v>
      </c>
      <c r="F8" s="3">
        <f>G8/10.764</f>
        <v>66.095317725752523</v>
      </c>
      <c r="G8" s="53">
        <v>711.45</v>
      </c>
      <c r="H8" s="3">
        <f>I8/10.764</f>
        <v>65.71999256781865</v>
      </c>
      <c r="I8" s="53">
        <v>707.41</v>
      </c>
      <c r="J8" s="3">
        <f>K8/10.764</f>
        <v>3.7114455592716467</v>
      </c>
      <c r="K8" s="53">
        <v>39.950000000000003</v>
      </c>
      <c r="L8" s="53">
        <v>0.87</v>
      </c>
      <c r="M8" s="3">
        <f>L8/10.764</f>
        <v>8.0824972129319966E-2</v>
      </c>
      <c r="N8" s="53">
        <v>150.32</v>
      </c>
      <c r="O8" s="13">
        <f>S8-H8-J8-M8-Q8</f>
        <v>10.52266815310294</v>
      </c>
      <c r="P8" s="13">
        <f>H8+J8+M8+O8</f>
        <v>80.034931252322565</v>
      </c>
      <c r="Q8" s="3">
        <f>N8/10.764</f>
        <v>13.965068747677444</v>
      </c>
      <c r="R8" s="21">
        <v>1012</v>
      </c>
      <c r="S8" s="21">
        <v>94</v>
      </c>
      <c r="T8" s="53">
        <v>314.02</v>
      </c>
      <c r="U8" s="13">
        <f>T8/10.764</f>
        <v>29.173169825343738</v>
      </c>
      <c r="V8" s="53">
        <v>1</v>
      </c>
      <c r="W8" s="27"/>
    </row>
    <row r="9" spans="1:23" ht="21" x14ac:dyDescent="0.25">
      <c r="A9" s="9">
        <v>2</v>
      </c>
      <c r="B9" s="56" t="s">
        <v>38</v>
      </c>
      <c r="C9" s="148"/>
      <c r="D9" s="53" t="s">
        <v>33</v>
      </c>
      <c r="E9" s="53" t="s">
        <v>14</v>
      </c>
      <c r="F9" s="3">
        <f t="shared" ref="F9:F72" si="0">G9/10.764</f>
        <v>66.095317725752523</v>
      </c>
      <c r="G9" s="53">
        <v>711.45</v>
      </c>
      <c r="H9" s="3">
        <f t="shared" ref="H9:H72" si="1">I9/10.764</f>
        <v>65.71999256781865</v>
      </c>
      <c r="I9" s="53">
        <v>707.41</v>
      </c>
      <c r="J9" s="3">
        <f t="shared" ref="J9:J72" si="2">K9/10.764</f>
        <v>3.7114455592716467</v>
      </c>
      <c r="K9" s="53">
        <v>39.950000000000003</v>
      </c>
      <c r="L9" s="53">
        <v>0.86</v>
      </c>
      <c r="M9" s="3">
        <f t="shared" ref="M9:M72" si="3">L9/10.764</f>
        <v>7.9895949461166862E-2</v>
      </c>
      <c r="N9" s="53">
        <v>147.66</v>
      </c>
      <c r="O9" s="13">
        <f t="shared" ref="O9:O72" si="4">S9-H9-J9-M9-Q9</f>
        <v>8.7707172054998175</v>
      </c>
      <c r="P9" s="13">
        <f t="shared" ref="P9:P72" si="5">H9+J9+M9+O9</f>
        <v>78.282051282051285</v>
      </c>
      <c r="Q9" s="3">
        <f t="shared" ref="Q9:Q72" si="6">N9/10.764</f>
        <v>13.717948717948719</v>
      </c>
      <c r="R9" s="21">
        <v>994</v>
      </c>
      <c r="S9" s="21">
        <v>92</v>
      </c>
      <c r="T9" s="53">
        <v>308.44</v>
      </c>
      <c r="U9" s="13">
        <f>T9/10.764</f>
        <v>28.65477517651431</v>
      </c>
      <c r="V9" s="53"/>
      <c r="W9" s="27"/>
    </row>
    <row r="10" spans="1:23" ht="21" x14ac:dyDescent="0.25">
      <c r="A10" s="9">
        <v>3</v>
      </c>
      <c r="B10" s="56" t="s">
        <v>38</v>
      </c>
      <c r="C10" s="148"/>
      <c r="D10" s="53" t="s">
        <v>33</v>
      </c>
      <c r="E10" s="53" t="s">
        <v>15</v>
      </c>
      <c r="F10" s="3">
        <f t="shared" si="0"/>
        <v>66.188219992567824</v>
      </c>
      <c r="G10" s="53">
        <v>712.45</v>
      </c>
      <c r="H10" s="3">
        <f t="shared" si="1"/>
        <v>65.71999256781865</v>
      </c>
      <c r="I10" s="53">
        <v>707.41</v>
      </c>
      <c r="J10" s="3">
        <f t="shared" si="2"/>
        <v>3.7114455592716467</v>
      </c>
      <c r="K10" s="53">
        <v>39.950000000000003</v>
      </c>
      <c r="L10" s="53">
        <v>0.86</v>
      </c>
      <c r="M10" s="3">
        <f t="shared" si="3"/>
        <v>7.9895949461166862E-2</v>
      </c>
      <c r="N10" s="53">
        <v>148.29</v>
      </c>
      <c r="O10" s="13">
        <f t="shared" si="4"/>
        <v>9.7121887774061726</v>
      </c>
      <c r="P10" s="13">
        <f t="shared" si="5"/>
        <v>79.223522853957633</v>
      </c>
      <c r="Q10" s="3">
        <f t="shared" si="6"/>
        <v>13.776477146042364</v>
      </c>
      <c r="R10" s="21">
        <v>998</v>
      </c>
      <c r="S10" s="21">
        <v>93</v>
      </c>
      <c r="T10" s="53">
        <v>309.68</v>
      </c>
      <c r="U10" s="13">
        <f t="shared" ref="U10:U73" si="7">T10/10.764</f>
        <v>28.769973987365294</v>
      </c>
      <c r="V10" s="53"/>
      <c r="W10" s="27"/>
    </row>
    <row r="11" spans="1:23" ht="21" x14ac:dyDescent="0.25">
      <c r="A11" s="9">
        <v>4</v>
      </c>
      <c r="B11" s="56" t="s">
        <v>38</v>
      </c>
      <c r="C11" s="148"/>
      <c r="D11" s="53" t="s">
        <v>34</v>
      </c>
      <c r="E11" s="53" t="s">
        <v>16</v>
      </c>
      <c r="F11" s="3">
        <f t="shared" si="0"/>
        <v>81.237458193979947</v>
      </c>
      <c r="G11" s="53">
        <v>874.44</v>
      </c>
      <c r="H11" s="3">
        <f t="shared" si="1"/>
        <v>80.079895949461175</v>
      </c>
      <c r="I11" s="13">
        <v>861.98</v>
      </c>
      <c r="J11" s="3">
        <f t="shared" si="2"/>
        <v>7.4507617985878865</v>
      </c>
      <c r="K11" s="13">
        <v>80.2</v>
      </c>
      <c r="L11" s="53">
        <v>1.0900000000000001</v>
      </c>
      <c r="M11" s="3">
        <f t="shared" si="3"/>
        <v>0.10126347082868824</v>
      </c>
      <c r="N11" s="13">
        <v>188.1</v>
      </c>
      <c r="O11" s="13">
        <f t="shared" si="4"/>
        <v>12.893162393162385</v>
      </c>
      <c r="P11" s="13">
        <f t="shared" si="5"/>
        <v>100.52508361204013</v>
      </c>
      <c r="Q11" s="3">
        <f t="shared" si="6"/>
        <v>17.474916387959865</v>
      </c>
      <c r="R11" s="21">
        <v>1266</v>
      </c>
      <c r="S11" s="21">
        <v>118</v>
      </c>
      <c r="T11" s="53">
        <v>392.84</v>
      </c>
      <c r="U11" s="13">
        <f t="shared" si="7"/>
        <v>36.495726495726494</v>
      </c>
      <c r="V11" s="53"/>
      <c r="W11" s="27">
        <v>1</v>
      </c>
    </row>
    <row r="12" spans="1:23" ht="21" x14ac:dyDescent="0.25">
      <c r="A12" s="9">
        <v>5</v>
      </c>
      <c r="B12" s="56" t="s">
        <v>38</v>
      </c>
      <c r="C12" s="148"/>
      <c r="D12" s="53" t="s">
        <v>34</v>
      </c>
      <c r="E12" s="53" t="s">
        <v>17</v>
      </c>
      <c r="F12" s="3">
        <f t="shared" si="0"/>
        <v>81.317354143441094</v>
      </c>
      <c r="G12" s="13">
        <v>875.3</v>
      </c>
      <c r="H12" s="3">
        <f t="shared" si="1"/>
        <v>80.079895949461175</v>
      </c>
      <c r="I12" s="13">
        <v>861.98</v>
      </c>
      <c r="J12" s="3">
        <f t="shared" si="2"/>
        <v>7.4507617985878865</v>
      </c>
      <c r="K12" s="13">
        <v>80.2</v>
      </c>
      <c r="L12" s="53">
        <v>1.0900000000000001</v>
      </c>
      <c r="M12" s="3">
        <f t="shared" si="3"/>
        <v>0.10126347082868824</v>
      </c>
      <c r="N12" s="53">
        <v>187.57</v>
      </c>
      <c r="O12" s="13">
        <f t="shared" si="4"/>
        <v>11.942400594574497</v>
      </c>
      <c r="P12" s="13">
        <f t="shared" si="5"/>
        <v>99.574321813452244</v>
      </c>
      <c r="Q12" s="3">
        <f t="shared" si="6"/>
        <v>17.425678186547753</v>
      </c>
      <c r="R12" s="21">
        <v>1263</v>
      </c>
      <c r="S12" s="21">
        <v>117</v>
      </c>
      <c r="T12" s="13">
        <v>391.9</v>
      </c>
      <c r="U12" s="13">
        <f t="shared" si="7"/>
        <v>36.408398364920103</v>
      </c>
      <c r="V12" s="53"/>
      <c r="W12" s="27">
        <v>1</v>
      </c>
    </row>
    <row r="13" spans="1:23" ht="21" x14ac:dyDescent="0.25">
      <c r="A13" s="9">
        <v>6</v>
      </c>
      <c r="B13" s="56" t="s">
        <v>38</v>
      </c>
      <c r="C13" s="148" t="s">
        <v>19</v>
      </c>
      <c r="D13" s="53" t="s">
        <v>33</v>
      </c>
      <c r="E13" s="53">
        <v>101</v>
      </c>
      <c r="F13" s="3">
        <f t="shared" si="0"/>
        <v>66.095317725752523</v>
      </c>
      <c r="G13" s="53">
        <v>711.45</v>
      </c>
      <c r="H13" s="3">
        <f t="shared" si="1"/>
        <v>65.71999256781865</v>
      </c>
      <c r="I13" s="53">
        <v>707.41</v>
      </c>
      <c r="J13" s="3">
        <f t="shared" si="2"/>
        <v>3.7114455592716467</v>
      </c>
      <c r="K13" s="53">
        <v>39.950000000000003</v>
      </c>
      <c r="L13" s="53">
        <v>0.86</v>
      </c>
      <c r="M13" s="3">
        <f t="shared" si="3"/>
        <v>7.9895949461166862E-2</v>
      </c>
      <c r="N13" s="53">
        <v>147.68</v>
      </c>
      <c r="O13" s="13">
        <f t="shared" si="4"/>
        <v>8.76885916016351</v>
      </c>
      <c r="P13" s="13">
        <f t="shared" si="5"/>
        <v>78.280193236714979</v>
      </c>
      <c r="Q13" s="3">
        <f t="shared" si="6"/>
        <v>13.719806763285026</v>
      </c>
      <c r="R13" s="21">
        <v>994</v>
      </c>
      <c r="S13" s="21">
        <v>92</v>
      </c>
      <c r="T13" s="53">
        <v>308.44</v>
      </c>
      <c r="U13" s="13">
        <f t="shared" si="7"/>
        <v>28.65477517651431</v>
      </c>
      <c r="V13" s="53"/>
      <c r="W13" s="27"/>
    </row>
    <row r="14" spans="1:23" ht="21" x14ac:dyDescent="0.25">
      <c r="A14" s="9">
        <v>7</v>
      </c>
      <c r="B14" s="56" t="s">
        <v>38</v>
      </c>
      <c r="C14" s="148"/>
      <c r="D14" s="53" t="s">
        <v>33</v>
      </c>
      <c r="E14" s="53">
        <v>102</v>
      </c>
      <c r="F14" s="3">
        <f t="shared" si="0"/>
        <v>66.095317725752523</v>
      </c>
      <c r="G14" s="53">
        <v>711.45</v>
      </c>
      <c r="H14" s="3">
        <f t="shared" si="1"/>
        <v>65.71999256781865</v>
      </c>
      <c r="I14" s="53">
        <v>707.41</v>
      </c>
      <c r="J14" s="3">
        <f t="shared" si="2"/>
        <v>3.7114455592716467</v>
      </c>
      <c r="K14" s="53">
        <v>39.950000000000003</v>
      </c>
      <c r="L14" s="53">
        <v>0.86</v>
      </c>
      <c r="M14" s="3">
        <f t="shared" si="3"/>
        <v>7.9895949461166862E-2</v>
      </c>
      <c r="N14" s="53">
        <v>147.99</v>
      </c>
      <c r="O14" s="13">
        <f t="shared" si="4"/>
        <v>9.740059457450764</v>
      </c>
      <c r="P14" s="13">
        <f t="shared" si="5"/>
        <v>79.251393534002233</v>
      </c>
      <c r="Q14" s="3">
        <f t="shared" si="6"/>
        <v>13.748606465997772</v>
      </c>
      <c r="R14" s="21">
        <v>996</v>
      </c>
      <c r="S14" s="21">
        <v>93</v>
      </c>
      <c r="T14" s="53">
        <v>309.06</v>
      </c>
      <c r="U14" s="13">
        <f t="shared" si="7"/>
        <v>28.712374581939802</v>
      </c>
      <c r="V14" s="53"/>
      <c r="W14" s="27"/>
    </row>
    <row r="15" spans="1:23" ht="21" x14ac:dyDescent="0.25">
      <c r="A15" s="9">
        <v>8</v>
      </c>
      <c r="B15" s="56" t="s">
        <v>38</v>
      </c>
      <c r="C15" s="148"/>
      <c r="D15" s="53" t="s">
        <v>33</v>
      </c>
      <c r="E15" s="53">
        <v>103</v>
      </c>
      <c r="F15" s="3">
        <f t="shared" si="0"/>
        <v>66.095317725752523</v>
      </c>
      <c r="G15" s="53">
        <v>711.45</v>
      </c>
      <c r="H15" s="3">
        <f t="shared" si="1"/>
        <v>65.71999256781865</v>
      </c>
      <c r="I15" s="53">
        <v>707.41</v>
      </c>
      <c r="J15" s="3">
        <f t="shared" si="2"/>
        <v>3.7114455592716467</v>
      </c>
      <c r="K15" s="53">
        <v>39.950000000000003</v>
      </c>
      <c r="L15" s="53">
        <v>0.86</v>
      </c>
      <c r="M15" s="3">
        <f t="shared" si="3"/>
        <v>7.9895949461166862E-2</v>
      </c>
      <c r="N15" s="53">
        <v>147.66</v>
      </c>
      <c r="O15" s="13">
        <f t="shared" si="4"/>
        <v>8.7707172054998175</v>
      </c>
      <c r="P15" s="13">
        <f t="shared" si="5"/>
        <v>78.282051282051285</v>
      </c>
      <c r="Q15" s="3">
        <f t="shared" si="6"/>
        <v>13.717948717948719</v>
      </c>
      <c r="R15" s="21">
        <v>994</v>
      </c>
      <c r="S15" s="21">
        <v>92</v>
      </c>
      <c r="T15" s="53">
        <v>308.44</v>
      </c>
      <c r="U15" s="13">
        <f t="shared" si="7"/>
        <v>28.65477517651431</v>
      </c>
      <c r="V15" s="53"/>
      <c r="W15" s="27"/>
    </row>
    <row r="16" spans="1:23" ht="21" x14ac:dyDescent="0.25">
      <c r="A16" s="9">
        <v>9</v>
      </c>
      <c r="B16" s="56" t="s">
        <v>38</v>
      </c>
      <c r="C16" s="148"/>
      <c r="D16" s="53" t="s">
        <v>33</v>
      </c>
      <c r="E16" s="53">
        <v>104</v>
      </c>
      <c r="F16" s="3">
        <f t="shared" si="0"/>
        <v>66.188219992567824</v>
      </c>
      <c r="G16" s="53">
        <v>712.45</v>
      </c>
      <c r="H16" s="3">
        <f t="shared" si="1"/>
        <v>65.71999256781865</v>
      </c>
      <c r="I16" s="53">
        <v>707.41</v>
      </c>
      <c r="J16" s="3">
        <f t="shared" si="2"/>
        <v>3.7114455592716467</v>
      </c>
      <c r="K16" s="53">
        <v>39.950000000000003</v>
      </c>
      <c r="L16" s="53">
        <v>0.86</v>
      </c>
      <c r="M16" s="3">
        <f t="shared" si="3"/>
        <v>7.9895949461166862E-2</v>
      </c>
      <c r="N16" s="53">
        <v>148.29</v>
      </c>
      <c r="O16" s="13">
        <f t="shared" si="4"/>
        <v>9.7121887774061726</v>
      </c>
      <c r="P16" s="13">
        <f t="shared" si="5"/>
        <v>79.223522853957633</v>
      </c>
      <c r="Q16" s="3">
        <f t="shared" si="6"/>
        <v>13.776477146042364</v>
      </c>
      <c r="R16" s="21">
        <v>998</v>
      </c>
      <c r="S16" s="21">
        <v>93</v>
      </c>
      <c r="T16" s="53">
        <v>309.68</v>
      </c>
      <c r="U16" s="13">
        <f t="shared" si="7"/>
        <v>28.769973987365294</v>
      </c>
      <c r="V16" s="53"/>
      <c r="W16" s="27"/>
    </row>
    <row r="17" spans="1:23" ht="21" x14ac:dyDescent="0.25">
      <c r="A17" s="9">
        <v>10</v>
      </c>
      <c r="B17" s="56" t="s">
        <v>38</v>
      </c>
      <c r="C17" s="148"/>
      <c r="D17" s="53" t="s">
        <v>34</v>
      </c>
      <c r="E17" s="53">
        <v>105</v>
      </c>
      <c r="F17" s="3">
        <f t="shared" si="0"/>
        <v>81.237458193979947</v>
      </c>
      <c r="G17" s="53">
        <v>874.44</v>
      </c>
      <c r="H17" s="3">
        <f t="shared" si="1"/>
        <v>80.079895949461175</v>
      </c>
      <c r="I17" s="13">
        <v>861.98</v>
      </c>
      <c r="J17" s="3">
        <f t="shared" si="2"/>
        <v>7.4507617985878865</v>
      </c>
      <c r="K17" s="13">
        <v>80.2</v>
      </c>
      <c r="L17" s="53">
        <v>1.0900000000000001</v>
      </c>
      <c r="M17" s="3">
        <f t="shared" si="3"/>
        <v>0.10126347082868824</v>
      </c>
      <c r="N17" s="13">
        <v>188.1</v>
      </c>
      <c r="O17" s="13">
        <f t="shared" si="4"/>
        <v>12.893162393162385</v>
      </c>
      <c r="P17" s="13">
        <f t="shared" si="5"/>
        <v>100.52508361204013</v>
      </c>
      <c r="Q17" s="3">
        <f t="shared" si="6"/>
        <v>17.474916387959865</v>
      </c>
      <c r="R17" s="21">
        <v>1266</v>
      </c>
      <c r="S17" s="21">
        <v>118</v>
      </c>
      <c r="T17" s="53">
        <v>392.84</v>
      </c>
      <c r="U17" s="13">
        <f>T17/10.764</f>
        <v>36.495726495726494</v>
      </c>
      <c r="V17" s="53"/>
      <c r="W17" s="27">
        <v>1</v>
      </c>
    </row>
    <row r="18" spans="1:23" ht="21" x14ac:dyDescent="0.25">
      <c r="A18" s="9">
        <v>11</v>
      </c>
      <c r="B18" s="56" t="s">
        <v>38</v>
      </c>
      <c r="C18" s="148"/>
      <c r="D18" s="53" t="s">
        <v>34</v>
      </c>
      <c r="E18" s="53">
        <v>106</v>
      </c>
      <c r="F18" s="3">
        <f t="shared" si="0"/>
        <v>81.317354143441094</v>
      </c>
      <c r="G18" s="13">
        <v>875.3</v>
      </c>
      <c r="H18" s="3">
        <f t="shared" si="1"/>
        <v>80.079895949461175</v>
      </c>
      <c r="I18" s="13">
        <v>861.98</v>
      </c>
      <c r="J18" s="3">
        <f t="shared" si="2"/>
        <v>7.4507617985878865</v>
      </c>
      <c r="K18" s="13">
        <v>80.2</v>
      </c>
      <c r="L18" s="53">
        <v>1.0900000000000001</v>
      </c>
      <c r="M18" s="3">
        <f t="shared" si="3"/>
        <v>0.10126347082868824</v>
      </c>
      <c r="N18" s="53">
        <v>187.57</v>
      </c>
      <c r="O18" s="13">
        <f t="shared" si="4"/>
        <v>11.942400594574497</v>
      </c>
      <c r="P18" s="13">
        <f t="shared" si="5"/>
        <v>99.574321813452244</v>
      </c>
      <c r="Q18" s="3">
        <f t="shared" si="6"/>
        <v>17.425678186547753</v>
      </c>
      <c r="R18" s="21">
        <v>1263</v>
      </c>
      <c r="S18" s="21">
        <v>117</v>
      </c>
      <c r="T18" s="13">
        <v>391.9</v>
      </c>
      <c r="U18" s="13">
        <f>T18/10.764</f>
        <v>36.408398364920103</v>
      </c>
      <c r="V18" s="53"/>
      <c r="W18" s="27">
        <v>1</v>
      </c>
    </row>
    <row r="19" spans="1:23" ht="21" x14ac:dyDescent="0.25">
      <c r="A19" s="9">
        <v>12</v>
      </c>
      <c r="B19" s="56" t="s">
        <v>38</v>
      </c>
      <c r="C19" s="148" t="s">
        <v>20</v>
      </c>
      <c r="D19" s="53" t="s">
        <v>33</v>
      </c>
      <c r="E19" s="53">
        <v>201</v>
      </c>
      <c r="F19" s="3">
        <f t="shared" si="0"/>
        <v>66.095317725752523</v>
      </c>
      <c r="G19" s="53">
        <v>711.45</v>
      </c>
      <c r="H19" s="3">
        <f t="shared" si="1"/>
        <v>65.71999256781865</v>
      </c>
      <c r="I19" s="53">
        <v>707.41</v>
      </c>
      <c r="J19" s="3">
        <f t="shared" si="2"/>
        <v>3.7114455592716467</v>
      </c>
      <c r="K19" s="53">
        <v>39.950000000000003</v>
      </c>
      <c r="L19" s="53">
        <v>0.86</v>
      </c>
      <c r="M19" s="3">
        <f t="shared" si="3"/>
        <v>7.9895949461166862E-2</v>
      </c>
      <c r="N19" s="53">
        <v>147.68</v>
      </c>
      <c r="O19" s="13">
        <f t="shared" si="4"/>
        <v>8.76885916016351</v>
      </c>
      <c r="P19" s="13">
        <f t="shared" si="5"/>
        <v>78.280193236714979</v>
      </c>
      <c r="Q19" s="3">
        <f t="shared" si="6"/>
        <v>13.719806763285026</v>
      </c>
      <c r="R19" s="21">
        <v>994</v>
      </c>
      <c r="S19" s="21">
        <v>92</v>
      </c>
      <c r="T19" s="53">
        <v>308.44</v>
      </c>
      <c r="U19" s="13">
        <f t="shared" si="7"/>
        <v>28.65477517651431</v>
      </c>
      <c r="V19" s="53"/>
      <c r="W19" s="27"/>
    </row>
    <row r="20" spans="1:23" ht="21" x14ac:dyDescent="0.25">
      <c r="A20" s="9">
        <v>13</v>
      </c>
      <c r="B20" s="56" t="s">
        <v>38</v>
      </c>
      <c r="C20" s="148"/>
      <c r="D20" s="53" t="s">
        <v>33</v>
      </c>
      <c r="E20" s="53">
        <v>202</v>
      </c>
      <c r="F20" s="3">
        <f t="shared" si="0"/>
        <v>66.095317725752523</v>
      </c>
      <c r="G20" s="53">
        <v>711.45</v>
      </c>
      <c r="H20" s="3">
        <f t="shared" si="1"/>
        <v>65.71999256781865</v>
      </c>
      <c r="I20" s="53">
        <v>707.41</v>
      </c>
      <c r="J20" s="3">
        <f t="shared" si="2"/>
        <v>3.7114455592716467</v>
      </c>
      <c r="K20" s="53">
        <v>39.950000000000003</v>
      </c>
      <c r="L20" s="53">
        <v>0.86</v>
      </c>
      <c r="M20" s="3">
        <f t="shared" si="3"/>
        <v>7.9895949461166862E-2</v>
      </c>
      <c r="N20" s="53">
        <v>147.99</v>
      </c>
      <c r="O20" s="13">
        <f t="shared" si="4"/>
        <v>9.740059457450764</v>
      </c>
      <c r="P20" s="13">
        <f t="shared" si="5"/>
        <v>79.251393534002233</v>
      </c>
      <c r="Q20" s="3">
        <f t="shared" si="6"/>
        <v>13.748606465997772</v>
      </c>
      <c r="R20" s="21">
        <v>996</v>
      </c>
      <c r="S20" s="21">
        <v>93</v>
      </c>
      <c r="T20" s="53">
        <v>309.06</v>
      </c>
      <c r="U20" s="13">
        <f t="shared" si="7"/>
        <v>28.712374581939802</v>
      </c>
      <c r="V20" s="53"/>
      <c r="W20" s="27"/>
    </row>
    <row r="21" spans="1:23" ht="21" x14ac:dyDescent="0.25">
      <c r="A21" s="9">
        <v>14</v>
      </c>
      <c r="B21" s="56" t="s">
        <v>38</v>
      </c>
      <c r="C21" s="148"/>
      <c r="D21" s="53" t="s">
        <v>33</v>
      </c>
      <c r="E21" s="53">
        <v>203</v>
      </c>
      <c r="F21" s="3">
        <f t="shared" si="0"/>
        <v>66.095317725752523</v>
      </c>
      <c r="G21" s="53">
        <v>711.45</v>
      </c>
      <c r="H21" s="3">
        <f t="shared" si="1"/>
        <v>65.71999256781865</v>
      </c>
      <c r="I21" s="53">
        <v>707.41</v>
      </c>
      <c r="J21" s="3">
        <f t="shared" si="2"/>
        <v>3.7114455592716467</v>
      </c>
      <c r="K21" s="53">
        <v>39.950000000000003</v>
      </c>
      <c r="L21" s="53">
        <v>0.86</v>
      </c>
      <c r="M21" s="3">
        <f t="shared" si="3"/>
        <v>7.9895949461166862E-2</v>
      </c>
      <c r="N21" s="53">
        <v>147.66</v>
      </c>
      <c r="O21" s="13">
        <f t="shared" si="4"/>
        <v>8.7707172054998175</v>
      </c>
      <c r="P21" s="13">
        <f t="shared" si="5"/>
        <v>78.282051282051285</v>
      </c>
      <c r="Q21" s="3">
        <f t="shared" si="6"/>
        <v>13.717948717948719</v>
      </c>
      <c r="R21" s="21">
        <v>994</v>
      </c>
      <c r="S21" s="21">
        <v>92</v>
      </c>
      <c r="T21" s="53">
        <v>308.44</v>
      </c>
      <c r="U21" s="13">
        <f t="shared" si="7"/>
        <v>28.65477517651431</v>
      </c>
      <c r="V21" s="53"/>
      <c r="W21" s="27"/>
    </row>
    <row r="22" spans="1:23" ht="21" x14ac:dyDescent="0.25">
      <c r="A22" s="9">
        <v>15</v>
      </c>
      <c r="B22" s="56" t="s">
        <v>38</v>
      </c>
      <c r="C22" s="148"/>
      <c r="D22" s="53" t="s">
        <v>33</v>
      </c>
      <c r="E22" s="53">
        <v>204</v>
      </c>
      <c r="F22" s="3">
        <f t="shared" si="0"/>
        <v>66.188219992567824</v>
      </c>
      <c r="G22" s="53">
        <v>712.45</v>
      </c>
      <c r="H22" s="3">
        <f t="shared" si="1"/>
        <v>65.71999256781865</v>
      </c>
      <c r="I22" s="53">
        <v>707.41</v>
      </c>
      <c r="J22" s="3">
        <f t="shared" si="2"/>
        <v>3.7114455592716467</v>
      </c>
      <c r="K22" s="53">
        <v>39.950000000000003</v>
      </c>
      <c r="L22" s="53">
        <v>0.86</v>
      </c>
      <c r="M22" s="3">
        <f t="shared" si="3"/>
        <v>7.9895949461166862E-2</v>
      </c>
      <c r="N22" s="53">
        <v>148.29</v>
      </c>
      <c r="O22" s="13">
        <f t="shared" si="4"/>
        <v>9.7121887774061726</v>
      </c>
      <c r="P22" s="13">
        <f t="shared" si="5"/>
        <v>79.223522853957633</v>
      </c>
      <c r="Q22" s="3">
        <f t="shared" si="6"/>
        <v>13.776477146042364</v>
      </c>
      <c r="R22" s="21">
        <v>998</v>
      </c>
      <c r="S22" s="21">
        <v>93</v>
      </c>
      <c r="T22" s="53">
        <v>309.68</v>
      </c>
      <c r="U22" s="13">
        <f t="shared" si="7"/>
        <v>28.769973987365294</v>
      </c>
      <c r="V22" s="53"/>
      <c r="W22" s="27"/>
    </row>
    <row r="23" spans="1:23" ht="21" x14ac:dyDescent="0.25">
      <c r="A23" s="9">
        <v>16</v>
      </c>
      <c r="B23" s="56" t="s">
        <v>38</v>
      </c>
      <c r="C23" s="148"/>
      <c r="D23" s="53" t="s">
        <v>34</v>
      </c>
      <c r="E23" s="53">
        <v>205</v>
      </c>
      <c r="F23" s="3">
        <f t="shared" si="0"/>
        <v>81.237458193979947</v>
      </c>
      <c r="G23" s="53">
        <v>874.44</v>
      </c>
      <c r="H23" s="3">
        <f t="shared" si="1"/>
        <v>80.079895949461175</v>
      </c>
      <c r="I23" s="13">
        <v>861.98</v>
      </c>
      <c r="J23" s="3">
        <f t="shared" si="2"/>
        <v>7.4507617985878865</v>
      </c>
      <c r="K23" s="13">
        <v>80.2</v>
      </c>
      <c r="L23" s="53">
        <v>1.0900000000000001</v>
      </c>
      <c r="M23" s="3">
        <f t="shared" si="3"/>
        <v>0.10126347082868824</v>
      </c>
      <c r="N23" s="13">
        <v>188.1</v>
      </c>
      <c r="O23" s="13">
        <f t="shared" si="4"/>
        <v>12.893162393162385</v>
      </c>
      <c r="P23" s="13">
        <f t="shared" si="5"/>
        <v>100.52508361204013</v>
      </c>
      <c r="Q23" s="3">
        <f t="shared" si="6"/>
        <v>17.474916387959865</v>
      </c>
      <c r="R23" s="21">
        <v>1266</v>
      </c>
      <c r="S23" s="21">
        <v>118</v>
      </c>
      <c r="T23" s="53">
        <v>392.84</v>
      </c>
      <c r="U23" s="13">
        <f t="shared" si="7"/>
        <v>36.495726495726494</v>
      </c>
      <c r="V23" s="53"/>
      <c r="W23" s="27">
        <v>1</v>
      </c>
    </row>
    <row r="24" spans="1:23" ht="21" x14ac:dyDescent="0.25">
      <c r="A24" s="9">
        <v>17</v>
      </c>
      <c r="B24" s="56" t="s">
        <v>38</v>
      </c>
      <c r="C24" s="148"/>
      <c r="D24" s="53" t="s">
        <v>34</v>
      </c>
      <c r="E24" s="53">
        <v>206</v>
      </c>
      <c r="F24" s="3">
        <f t="shared" si="0"/>
        <v>81.317354143441094</v>
      </c>
      <c r="G24" s="13">
        <v>875.3</v>
      </c>
      <c r="H24" s="3">
        <f t="shared" si="1"/>
        <v>80.079895949461175</v>
      </c>
      <c r="I24" s="13">
        <v>861.98</v>
      </c>
      <c r="J24" s="3">
        <f t="shared" si="2"/>
        <v>7.4507617985878865</v>
      </c>
      <c r="K24" s="13">
        <v>80.2</v>
      </c>
      <c r="L24" s="53">
        <v>1.0900000000000001</v>
      </c>
      <c r="M24" s="3">
        <f t="shared" si="3"/>
        <v>0.10126347082868824</v>
      </c>
      <c r="N24" s="53">
        <v>187.57</v>
      </c>
      <c r="O24" s="13">
        <f t="shared" si="4"/>
        <v>11.942400594574497</v>
      </c>
      <c r="P24" s="13">
        <f t="shared" si="5"/>
        <v>99.574321813452244</v>
      </c>
      <c r="Q24" s="3">
        <f t="shared" si="6"/>
        <v>17.425678186547753</v>
      </c>
      <c r="R24" s="21">
        <v>1263</v>
      </c>
      <c r="S24" s="21">
        <v>117</v>
      </c>
      <c r="T24" s="13">
        <v>391.9</v>
      </c>
      <c r="U24" s="13">
        <f t="shared" si="7"/>
        <v>36.408398364920103</v>
      </c>
      <c r="V24" s="53"/>
      <c r="W24" s="27">
        <v>1</v>
      </c>
    </row>
    <row r="25" spans="1:23" ht="21" x14ac:dyDescent="0.25">
      <c r="A25" s="9">
        <v>18</v>
      </c>
      <c r="B25" s="56" t="s">
        <v>38</v>
      </c>
      <c r="C25" s="148" t="s">
        <v>21</v>
      </c>
      <c r="D25" s="53" t="s">
        <v>33</v>
      </c>
      <c r="E25" s="53">
        <v>301</v>
      </c>
      <c r="F25" s="3">
        <f t="shared" si="0"/>
        <v>66.095317725752523</v>
      </c>
      <c r="G25" s="53">
        <v>711.45</v>
      </c>
      <c r="H25" s="3">
        <f t="shared" si="1"/>
        <v>65.71999256781865</v>
      </c>
      <c r="I25" s="53">
        <v>707.41</v>
      </c>
      <c r="J25" s="3">
        <f t="shared" si="2"/>
        <v>3.7114455592716467</v>
      </c>
      <c r="K25" s="53">
        <v>39.950000000000003</v>
      </c>
      <c r="L25" s="53">
        <v>0.86</v>
      </c>
      <c r="M25" s="3">
        <f t="shared" si="3"/>
        <v>7.9895949461166862E-2</v>
      </c>
      <c r="N25" s="53">
        <v>147.68</v>
      </c>
      <c r="O25" s="13">
        <f t="shared" si="4"/>
        <v>8.76885916016351</v>
      </c>
      <c r="P25" s="13">
        <f t="shared" si="5"/>
        <v>78.280193236714979</v>
      </c>
      <c r="Q25" s="3">
        <f t="shared" si="6"/>
        <v>13.719806763285026</v>
      </c>
      <c r="R25" s="21">
        <v>994</v>
      </c>
      <c r="S25" s="21">
        <v>92</v>
      </c>
      <c r="T25" s="53">
        <v>308.44</v>
      </c>
      <c r="U25" s="13">
        <f t="shared" si="7"/>
        <v>28.65477517651431</v>
      </c>
      <c r="V25" s="53"/>
      <c r="W25" s="27"/>
    </row>
    <row r="26" spans="1:23" ht="21" x14ac:dyDescent="0.25">
      <c r="A26" s="9">
        <v>19</v>
      </c>
      <c r="B26" s="56" t="s">
        <v>38</v>
      </c>
      <c r="C26" s="148"/>
      <c r="D26" s="53" t="s">
        <v>33</v>
      </c>
      <c r="E26" s="53">
        <v>302</v>
      </c>
      <c r="F26" s="3">
        <f t="shared" si="0"/>
        <v>66.095317725752523</v>
      </c>
      <c r="G26" s="53">
        <v>711.45</v>
      </c>
      <c r="H26" s="3">
        <f t="shared" si="1"/>
        <v>65.71999256781865</v>
      </c>
      <c r="I26" s="53">
        <v>707.41</v>
      </c>
      <c r="J26" s="3">
        <f t="shared" si="2"/>
        <v>3.7114455592716467</v>
      </c>
      <c r="K26" s="53">
        <v>39.950000000000003</v>
      </c>
      <c r="L26" s="53">
        <v>0.86</v>
      </c>
      <c r="M26" s="3">
        <f t="shared" si="3"/>
        <v>7.9895949461166862E-2</v>
      </c>
      <c r="N26" s="53">
        <v>147.99</v>
      </c>
      <c r="O26" s="13">
        <f t="shared" si="4"/>
        <v>9.740059457450764</v>
      </c>
      <c r="P26" s="13">
        <f t="shared" si="5"/>
        <v>79.251393534002233</v>
      </c>
      <c r="Q26" s="3">
        <f t="shared" si="6"/>
        <v>13.748606465997772</v>
      </c>
      <c r="R26" s="21">
        <v>996</v>
      </c>
      <c r="S26" s="21">
        <v>93</v>
      </c>
      <c r="T26" s="53">
        <v>326.94</v>
      </c>
      <c r="U26" s="13">
        <f t="shared" si="7"/>
        <v>30.373467112597549</v>
      </c>
      <c r="V26" s="53"/>
      <c r="W26" s="27"/>
    </row>
    <row r="27" spans="1:23" ht="21" x14ac:dyDescent="0.25">
      <c r="A27" s="9">
        <v>20</v>
      </c>
      <c r="B27" s="56" t="s">
        <v>38</v>
      </c>
      <c r="C27" s="148"/>
      <c r="D27" s="53" t="s">
        <v>33</v>
      </c>
      <c r="E27" s="53">
        <v>303</v>
      </c>
      <c r="F27" s="3">
        <f t="shared" si="0"/>
        <v>66.095317725752523</v>
      </c>
      <c r="G27" s="53">
        <v>711.45</v>
      </c>
      <c r="H27" s="3">
        <f t="shared" si="1"/>
        <v>65.71999256781865</v>
      </c>
      <c r="I27" s="53">
        <v>707.41</v>
      </c>
      <c r="J27" s="3">
        <f t="shared" si="2"/>
        <v>3.7114455592716467</v>
      </c>
      <c r="K27" s="53">
        <v>39.950000000000003</v>
      </c>
      <c r="L27" s="53">
        <v>0.86</v>
      </c>
      <c r="M27" s="3">
        <f t="shared" si="3"/>
        <v>7.9895949461166862E-2</v>
      </c>
      <c r="N27" s="53">
        <v>147.66</v>
      </c>
      <c r="O27" s="13">
        <f t="shared" si="4"/>
        <v>8.7707172054998175</v>
      </c>
      <c r="P27" s="13">
        <f t="shared" si="5"/>
        <v>78.282051282051285</v>
      </c>
      <c r="Q27" s="3">
        <f t="shared" si="6"/>
        <v>13.717948717948719</v>
      </c>
      <c r="R27" s="21">
        <v>994</v>
      </c>
      <c r="S27" s="21">
        <v>92</v>
      </c>
      <c r="T27" s="53">
        <v>308.44</v>
      </c>
      <c r="U27" s="13">
        <f t="shared" si="7"/>
        <v>28.65477517651431</v>
      </c>
      <c r="V27" s="53"/>
      <c r="W27" s="27"/>
    </row>
    <row r="28" spans="1:23" ht="21" x14ac:dyDescent="0.25">
      <c r="A28" s="9">
        <v>21</v>
      </c>
      <c r="B28" s="56" t="s">
        <v>38</v>
      </c>
      <c r="C28" s="148"/>
      <c r="D28" s="53" t="s">
        <v>33</v>
      </c>
      <c r="E28" s="53">
        <v>304</v>
      </c>
      <c r="F28" s="3">
        <f t="shared" si="0"/>
        <v>66.188219992567824</v>
      </c>
      <c r="G28" s="53">
        <v>712.45</v>
      </c>
      <c r="H28" s="3">
        <f t="shared" si="1"/>
        <v>65.71999256781865</v>
      </c>
      <c r="I28" s="53">
        <v>707.41</v>
      </c>
      <c r="J28" s="3">
        <f t="shared" si="2"/>
        <v>3.7114455592716467</v>
      </c>
      <c r="K28" s="53">
        <v>39.950000000000003</v>
      </c>
      <c r="L28" s="53">
        <v>0.86</v>
      </c>
      <c r="M28" s="3">
        <f t="shared" si="3"/>
        <v>7.9895949461166862E-2</v>
      </c>
      <c r="N28" s="53">
        <v>148.29</v>
      </c>
      <c r="O28" s="13">
        <f t="shared" si="4"/>
        <v>9.7121887774061726</v>
      </c>
      <c r="P28" s="13">
        <f t="shared" si="5"/>
        <v>79.223522853957633</v>
      </c>
      <c r="Q28" s="3">
        <f t="shared" si="6"/>
        <v>13.776477146042364</v>
      </c>
      <c r="R28" s="21">
        <v>998</v>
      </c>
      <c r="S28" s="21">
        <v>93</v>
      </c>
      <c r="T28" s="53">
        <v>309.68</v>
      </c>
      <c r="U28" s="13">
        <f t="shared" si="7"/>
        <v>28.769973987365294</v>
      </c>
      <c r="V28" s="53"/>
      <c r="W28" s="27"/>
    </row>
    <row r="29" spans="1:23" ht="21" x14ac:dyDescent="0.25">
      <c r="A29" s="9">
        <v>22</v>
      </c>
      <c r="B29" s="56" t="s">
        <v>38</v>
      </c>
      <c r="C29" s="148"/>
      <c r="D29" s="53" t="s">
        <v>34</v>
      </c>
      <c r="E29" s="53">
        <v>305</v>
      </c>
      <c r="F29" s="3">
        <f t="shared" si="0"/>
        <v>81.237458193979947</v>
      </c>
      <c r="G29" s="53">
        <v>874.44</v>
      </c>
      <c r="H29" s="3">
        <f t="shared" si="1"/>
        <v>80.079895949461175</v>
      </c>
      <c r="I29" s="13">
        <v>861.98</v>
      </c>
      <c r="J29" s="3">
        <f t="shared" si="2"/>
        <v>7.4507617985878865</v>
      </c>
      <c r="K29" s="13">
        <v>80.2</v>
      </c>
      <c r="L29" s="53">
        <v>1.0900000000000001</v>
      </c>
      <c r="M29" s="3">
        <f t="shared" si="3"/>
        <v>0.10126347082868824</v>
      </c>
      <c r="N29" s="13">
        <v>188.1</v>
      </c>
      <c r="O29" s="13">
        <f t="shared" si="4"/>
        <v>12.893162393162385</v>
      </c>
      <c r="P29" s="13">
        <f t="shared" si="5"/>
        <v>100.52508361204013</v>
      </c>
      <c r="Q29" s="3">
        <f t="shared" si="6"/>
        <v>17.474916387959865</v>
      </c>
      <c r="R29" s="21">
        <v>1266</v>
      </c>
      <c r="S29" s="21">
        <v>118</v>
      </c>
      <c r="T29" s="53">
        <v>392.84</v>
      </c>
      <c r="U29" s="13">
        <f t="shared" si="7"/>
        <v>36.495726495726494</v>
      </c>
      <c r="V29" s="53">
        <v>1</v>
      </c>
      <c r="W29" s="27">
        <v>1</v>
      </c>
    </row>
    <row r="30" spans="1:23" ht="21" x14ac:dyDescent="0.25">
      <c r="A30" s="9">
        <v>23</v>
      </c>
      <c r="B30" s="56" t="s">
        <v>38</v>
      </c>
      <c r="C30" s="148"/>
      <c r="D30" s="53" t="s">
        <v>34</v>
      </c>
      <c r="E30" s="53">
        <v>306</v>
      </c>
      <c r="F30" s="3">
        <f t="shared" si="0"/>
        <v>81.317354143441094</v>
      </c>
      <c r="G30" s="13">
        <v>875.3</v>
      </c>
      <c r="H30" s="3">
        <f t="shared" si="1"/>
        <v>80.079895949461175</v>
      </c>
      <c r="I30" s="13">
        <v>861.98</v>
      </c>
      <c r="J30" s="3">
        <f t="shared" si="2"/>
        <v>7.4507617985878865</v>
      </c>
      <c r="K30" s="13">
        <v>80.2</v>
      </c>
      <c r="L30" s="53">
        <v>1.0900000000000001</v>
      </c>
      <c r="M30" s="3">
        <f t="shared" si="3"/>
        <v>0.10126347082868824</v>
      </c>
      <c r="N30" s="53">
        <v>187.57</v>
      </c>
      <c r="O30" s="13">
        <f t="shared" si="4"/>
        <v>11.942400594574497</v>
      </c>
      <c r="P30" s="13">
        <f t="shared" si="5"/>
        <v>99.574321813452244</v>
      </c>
      <c r="Q30" s="3">
        <f t="shared" si="6"/>
        <v>17.425678186547753</v>
      </c>
      <c r="R30" s="21">
        <v>1263</v>
      </c>
      <c r="S30" s="21">
        <v>117</v>
      </c>
      <c r="T30" s="13">
        <v>391.9</v>
      </c>
      <c r="U30" s="13">
        <f t="shared" si="7"/>
        <v>36.408398364920103</v>
      </c>
      <c r="V30" s="53"/>
      <c r="W30" s="27">
        <v>1</v>
      </c>
    </row>
    <row r="31" spans="1:23" ht="21" x14ac:dyDescent="0.25">
      <c r="A31" s="9">
        <v>24</v>
      </c>
      <c r="B31" s="56" t="s">
        <v>38</v>
      </c>
      <c r="C31" s="148" t="s">
        <v>22</v>
      </c>
      <c r="D31" s="53" t="s">
        <v>33</v>
      </c>
      <c r="E31" s="53">
        <v>401</v>
      </c>
      <c r="F31" s="3">
        <f t="shared" si="0"/>
        <v>66.095317725752523</v>
      </c>
      <c r="G31" s="53">
        <v>711.45</v>
      </c>
      <c r="H31" s="3">
        <f t="shared" si="1"/>
        <v>65.809178743961354</v>
      </c>
      <c r="I31" s="53">
        <v>708.37</v>
      </c>
      <c r="J31" s="3">
        <f t="shared" si="2"/>
        <v>5.4208472686733558</v>
      </c>
      <c r="K31" s="53">
        <v>58.35</v>
      </c>
      <c r="L31" s="13">
        <v>0.9</v>
      </c>
      <c r="M31" s="3">
        <f t="shared" si="3"/>
        <v>8.3612040133779278E-2</v>
      </c>
      <c r="N31" s="53">
        <v>154.58000000000001</v>
      </c>
      <c r="O31" s="13">
        <f t="shared" si="4"/>
        <v>11.325529542920844</v>
      </c>
      <c r="P31" s="13">
        <f t="shared" si="5"/>
        <v>82.639167595689329</v>
      </c>
      <c r="Q31" s="3">
        <f t="shared" si="6"/>
        <v>14.360832404310667</v>
      </c>
      <c r="R31" s="21">
        <v>1041</v>
      </c>
      <c r="S31" s="21">
        <v>97</v>
      </c>
      <c r="T31" s="53">
        <v>323.02</v>
      </c>
      <c r="U31" s="13">
        <f t="shared" si="7"/>
        <v>30.009290226681532</v>
      </c>
      <c r="V31" s="53"/>
      <c r="W31" s="27">
        <v>1</v>
      </c>
    </row>
    <row r="32" spans="1:23" ht="21" x14ac:dyDescent="0.25">
      <c r="A32" s="9">
        <v>25</v>
      </c>
      <c r="B32" s="56" t="s">
        <v>38</v>
      </c>
      <c r="C32" s="148"/>
      <c r="D32" s="53" t="s">
        <v>33</v>
      </c>
      <c r="E32" s="53">
        <v>402</v>
      </c>
      <c r="F32" s="3">
        <f t="shared" si="0"/>
        <v>66.095317725752523</v>
      </c>
      <c r="G32" s="53">
        <v>711.45</v>
      </c>
      <c r="H32" s="3">
        <f t="shared" si="1"/>
        <v>65.809178743961354</v>
      </c>
      <c r="I32" s="53">
        <v>708.37</v>
      </c>
      <c r="J32" s="3">
        <f t="shared" si="2"/>
        <v>5.4208472686733558</v>
      </c>
      <c r="K32" s="53">
        <v>58.35</v>
      </c>
      <c r="L32" s="13">
        <v>0.9</v>
      </c>
      <c r="M32" s="3">
        <f t="shared" si="3"/>
        <v>8.3612040133779278E-2</v>
      </c>
      <c r="N32" s="53">
        <v>154.88999999999999</v>
      </c>
      <c r="O32" s="13">
        <f t="shared" si="4"/>
        <v>11.2967298402081</v>
      </c>
      <c r="P32" s="13">
        <f t="shared" si="5"/>
        <v>82.610367892976583</v>
      </c>
      <c r="Q32" s="3">
        <f t="shared" si="6"/>
        <v>14.389632107023411</v>
      </c>
      <c r="R32" s="21">
        <v>1043</v>
      </c>
      <c r="S32" s="21">
        <v>97</v>
      </c>
      <c r="T32" s="53">
        <v>323.64</v>
      </c>
      <c r="U32" s="13">
        <f t="shared" si="7"/>
        <v>30.066889632107024</v>
      </c>
      <c r="V32" s="53"/>
      <c r="W32" s="27">
        <v>1</v>
      </c>
    </row>
    <row r="33" spans="1:23" ht="21" x14ac:dyDescent="0.25">
      <c r="A33" s="9">
        <v>26</v>
      </c>
      <c r="B33" s="56" t="s">
        <v>38</v>
      </c>
      <c r="C33" s="148"/>
      <c r="D33" s="53" t="s">
        <v>33</v>
      </c>
      <c r="E33" s="53">
        <v>403</v>
      </c>
      <c r="F33" s="3">
        <f t="shared" si="0"/>
        <v>66.095317725752523</v>
      </c>
      <c r="G33" s="53">
        <v>711.45</v>
      </c>
      <c r="H33" s="3">
        <f t="shared" si="1"/>
        <v>65.829617242660731</v>
      </c>
      <c r="I33" s="53">
        <v>708.59</v>
      </c>
      <c r="J33" s="3">
        <f t="shared" si="2"/>
        <v>5.4208472686733558</v>
      </c>
      <c r="K33" s="53">
        <v>58.35</v>
      </c>
      <c r="L33" s="13">
        <v>0.9</v>
      </c>
      <c r="M33" s="3">
        <f t="shared" si="3"/>
        <v>8.3612040133779278E-2</v>
      </c>
      <c r="N33" s="53">
        <v>154.56</v>
      </c>
      <c r="O33" s="13">
        <f t="shared" si="4"/>
        <v>11.306949089557774</v>
      </c>
      <c r="P33" s="13">
        <f t="shared" si="5"/>
        <v>82.641025641025635</v>
      </c>
      <c r="Q33" s="3">
        <f t="shared" si="6"/>
        <v>14.358974358974359</v>
      </c>
      <c r="R33" s="21">
        <v>1041</v>
      </c>
      <c r="S33" s="21">
        <v>97</v>
      </c>
      <c r="T33" s="53">
        <v>323.02</v>
      </c>
      <c r="U33" s="13">
        <f t="shared" si="7"/>
        <v>30.009290226681532</v>
      </c>
      <c r="V33" s="53"/>
      <c r="W33" s="27">
        <v>1</v>
      </c>
    </row>
    <row r="34" spans="1:23" ht="21" x14ac:dyDescent="0.25">
      <c r="A34" s="9">
        <v>27</v>
      </c>
      <c r="B34" s="56" t="s">
        <v>38</v>
      </c>
      <c r="C34" s="148"/>
      <c r="D34" s="53" t="s">
        <v>33</v>
      </c>
      <c r="E34" s="53">
        <v>404</v>
      </c>
      <c r="F34" s="3">
        <f t="shared" si="0"/>
        <v>66.188219992567824</v>
      </c>
      <c r="G34" s="53">
        <v>712.45</v>
      </c>
      <c r="H34" s="3">
        <f t="shared" si="1"/>
        <v>65.829617242660731</v>
      </c>
      <c r="I34" s="53">
        <v>708.59</v>
      </c>
      <c r="J34" s="3">
        <f t="shared" si="2"/>
        <v>5.4208472686733558</v>
      </c>
      <c r="K34" s="53">
        <v>58.35</v>
      </c>
      <c r="L34" s="13">
        <v>0.9</v>
      </c>
      <c r="M34" s="3">
        <f t="shared" si="3"/>
        <v>8.3612040133779278E-2</v>
      </c>
      <c r="N34" s="13">
        <v>155.19999999999999</v>
      </c>
      <c r="O34" s="13">
        <f t="shared" si="4"/>
        <v>11.247491638795976</v>
      </c>
      <c r="P34" s="13">
        <f t="shared" si="5"/>
        <v>82.581568190263837</v>
      </c>
      <c r="Q34" s="3">
        <f t="shared" si="6"/>
        <v>14.418431809736157</v>
      </c>
      <c r="R34" s="21">
        <v>1045</v>
      </c>
      <c r="S34" s="21">
        <v>97</v>
      </c>
      <c r="T34" s="53">
        <v>324.26</v>
      </c>
      <c r="U34" s="13">
        <f t="shared" si="7"/>
        <v>30.124489037532516</v>
      </c>
      <c r="V34" s="53"/>
      <c r="W34" s="27">
        <v>1</v>
      </c>
    </row>
    <row r="35" spans="1:23" ht="21" x14ac:dyDescent="0.25">
      <c r="A35" s="9">
        <v>28</v>
      </c>
      <c r="B35" s="56" t="s">
        <v>38</v>
      </c>
      <c r="C35" s="148"/>
      <c r="D35" s="53" t="s">
        <v>34</v>
      </c>
      <c r="E35" s="53">
        <v>405</v>
      </c>
      <c r="F35" s="3">
        <f t="shared" si="0"/>
        <v>81.237458193979947</v>
      </c>
      <c r="G35" s="53">
        <v>874.44</v>
      </c>
      <c r="H35" s="3">
        <f t="shared" si="1"/>
        <v>80.079895949461175</v>
      </c>
      <c r="I35" s="13">
        <v>861.98</v>
      </c>
      <c r="J35" s="3">
        <f t="shared" si="2"/>
        <v>8.9678558156819026</v>
      </c>
      <c r="K35" s="53">
        <v>96.53</v>
      </c>
      <c r="L35" s="53">
        <v>1.1299999999999999</v>
      </c>
      <c r="M35" s="3">
        <f t="shared" si="3"/>
        <v>0.10497956150130063</v>
      </c>
      <c r="N35" s="53">
        <v>194.81</v>
      </c>
      <c r="O35" s="13">
        <f t="shared" si="4"/>
        <v>14.748978075065022</v>
      </c>
      <c r="P35" s="13">
        <f t="shared" si="5"/>
        <v>103.9017094017094</v>
      </c>
      <c r="Q35" s="3">
        <f t="shared" si="6"/>
        <v>18.0982905982906</v>
      </c>
      <c r="R35" s="21">
        <v>1312</v>
      </c>
      <c r="S35" s="21">
        <v>122</v>
      </c>
      <c r="T35" s="53">
        <v>407.11</v>
      </c>
      <c r="U35" s="13">
        <f t="shared" si="7"/>
        <v>37.821441843180978</v>
      </c>
      <c r="V35" s="53"/>
      <c r="W35" s="27">
        <v>1</v>
      </c>
    </row>
    <row r="36" spans="1:23" ht="21" x14ac:dyDescent="0.25">
      <c r="A36" s="9">
        <v>29</v>
      </c>
      <c r="B36" s="56" t="s">
        <v>38</v>
      </c>
      <c r="C36" s="148"/>
      <c r="D36" s="53" t="s">
        <v>34</v>
      </c>
      <c r="E36" s="53">
        <v>406</v>
      </c>
      <c r="F36" s="3">
        <f t="shared" si="0"/>
        <v>81.317354143441094</v>
      </c>
      <c r="G36" s="13">
        <v>875.3</v>
      </c>
      <c r="H36" s="3">
        <f t="shared" si="1"/>
        <v>80.079895949461175</v>
      </c>
      <c r="I36" s="13">
        <v>861.98</v>
      </c>
      <c r="J36" s="3">
        <f t="shared" si="2"/>
        <v>8.9678558156819026</v>
      </c>
      <c r="K36" s="53">
        <v>96.53</v>
      </c>
      <c r="L36" s="53">
        <v>1.1299999999999999</v>
      </c>
      <c r="M36" s="3">
        <f t="shared" si="3"/>
        <v>0.10497956150130063</v>
      </c>
      <c r="N36" s="53">
        <v>194.28</v>
      </c>
      <c r="O36" s="13">
        <f t="shared" si="4"/>
        <v>14.798216276477138</v>
      </c>
      <c r="P36" s="13">
        <f t="shared" si="5"/>
        <v>103.95094760312151</v>
      </c>
      <c r="Q36" s="3">
        <f t="shared" si="6"/>
        <v>18.049052396878484</v>
      </c>
      <c r="R36" s="21">
        <v>1308</v>
      </c>
      <c r="S36" s="21">
        <v>122</v>
      </c>
      <c r="T36" s="53">
        <v>405.87</v>
      </c>
      <c r="U36" s="13">
        <f t="shared" si="7"/>
        <v>37.706243032329994</v>
      </c>
      <c r="V36" s="53"/>
      <c r="W36" s="27">
        <v>1</v>
      </c>
    </row>
    <row r="37" spans="1:23" ht="21" x14ac:dyDescent="0.25">
      <c r="A37" s="9">
        <v>30</v>
      </c>
      <c r="B37" s="56" t="s">
        <v>38</v>
      </c>
      <c r="C37" s="148" t="s">
        <v>23</v>
      </c>
      <c r="D37" s="53" t="s">
        <v>33</v>
      </c>
      <c r="E37" s="53">
        <v>501</v>
      </c>
      <c r="F37" s="3">
        <f t="shared" si="0"/>
        <v>66.095317725752523</v>
      </c>
      <c r="G37" s="53">
        <v>711.45</v>
      </c>
      <c r="H37" s="3">
        <f t="shared" si="1"/>
        <v>65.809178743961354</v>
      </c>
      <c r="I37" s="53">
        <v>708.37</v>
      </c>
      <c r="J37" s="3">
        <f t="shared" si="2"/>
        <v>5.4208472686733558</v>
      </c>
      <c r="K37" s="53">
        <v>58.35</v>
      </c>
      <c r="L37" s="13">
        <v>0.9</v>
      </c>
      <c r="M37" s="3">
        <f t="shared" si="3"/>
        <v>8.3612040133779278E-2</v>
      </c>
      <c r="N37" s="53">
        <v>154.58000000000001</v>
      </c>
      <c r="O37" s="13">
        <f t="shared" si="4"/>
        <v>11.325529542920844</v>
      </c>
      <c r="P37" s="13">
        <f t="shared" si="5"/>
        <v>82.639167595689329</v>
      </c>
      <c r="Q37" s="3">
        <f t="shared" si="6"/>
        <v>14.360832404310667</v>
      </c>
      <c r="R37" s="21">
        <v>1041</v>
      </c>
      <c r="S37" s="21">
        <v>97</v>
      </c>
      <c r="T37" s="53">
        <v>323.02</v>
      </c>
      <c r="U37" s="13">
        <f t="shared" si="7"/>
        <v>30.009290226681532</v>
      </c>
      <c r="V37" s="53">
        <v>1</v>
      </c>
      <c r="W37" s="27"/>
    </row>
    <row r="38" spans="1:23" ht="21" x14ac:dyDescent="0.25">
      <c r="A38" s="9">
        <v>31</v>
      </c>
      <c r="B38" s="56" t="s">
        <v>38</v>
      </c>
      <c r="C38" s="148"/>
      <c r="D38" s="53" t="s">
        <v>33</v>
      </c>
      <c r="E38" s="53">
        <v>502</v>
      </c>
      <c r="F38" s="3">
        <f t="shared" si="0"/>
        <v>66.095317725752523</v>
      </c>
      <c r="G38" s="53">
        <v>711.45</v>
      </c>
      <c r="H38" s="3">
        <f t="shared" si="1"/>
        <v>65.809178743961354</v>
      </c>
      <c r="I38" s="53">
        <v>708.37</v>
      </c>
      <c r="J38" s="3">
        <f t="shared" si="2"/>
        <v>5.4208472686733558</v>
      </c>
      <c r="K38" s="53">
        <v>58.35</v>
      </c>
      <c r="L38" s="13">
        <v>0.9</v>
      </c>
      <c r="M38" s="3">
        <f t="shared" si="3"/>
        <v>8.3612040133779278E-2</v>
      </c>
      <c r="N38" s="53">
        <v>154.88999999999999</v>
      </c>
      <c r="O38" s="13">
        <f t="shared" si="4"/>
        <v>11.2967298402081</v>
      </c>
      <c r="P38" s="13">
        <f t="shared" si="5"/>
        <v>82.610367892976583</v>
      </c>
      <c r="Q38" s="3">
        <f t="shared" si="6"/>
        <v>14.389632107023411</v>
      </c>
      <c r="R38" s="21">
        <v>1043</v>
      </c>
      <c r="S38" s="21">
        <v>97</v>
      </c>
      <c r="T38" s="53">
        <v>342.37</v>
      </c>
      <c r="U38" s="13">
        <f t="shared" si="7"/>
        <v>31.806949089557786</v>
      </c>
      <c r="V38" s="53">
        <v>1</v>
      </c>
      <c r="W38" s="27"/>
    </row>
    <row r="39" spans="1:23" ht="21" x14ac:dyDescent="0.25">
      <c r="A39" s="9">
        <v>32</v>
      </c>
      <c r="B39" s="56" t="s">
        <v>38</v>
      </c>
      <c r="C39" s="148"/>
      <c r="D39" s="53" t="s">
        <v>33</v>
      </c>
      <c r="E39" s="53">
        <v>503</v>
      </c>
      <c r="F39" s="3">
        <f t="shared" si="0"/>
        <v>66.095317725752523</v>
      </c>
      <c r="G39" s="53">
        <v>711.45</v>
      </c>
      <c r="H39" s="3">
        <f t="shared" si="1"/>
        <v>65.829617242660731</v>
      </c>
      <c r="I39" s="53">
        <v>708.59</v>
      </c>
      <c r="J39" s="3">
        <f t="shared" si="2"/>
        <v>5.4208472686733558</v>
      </c>
      <c r="K39" s="53">
        <v>58.35</v>
      </c>
      <c r="L39" s="13">
        <v>0.9</v>
      </c>
      <c r="M39" s="3">
        <f t="shared" si="3"/>
        <v>8.3612040133779278E-2</v>
      </c>
      <c r="N39" s="53">
        <v>154.56</v>
      </c>
      <c r="O39" s="13">
        <f t="shared" si="4"/>
        <v>11.306949089557774</v>
      </c>
      <c r="P39" s="13">
        <f t="shared" si="5"/>
        <v>82.641025641025635</v>
      </c>
      <c r="Q39" s="3">
        <f t="shared" si="6"/>
        <v>14.358974358974359</v>
      </c>
      <c r="R39" s="21">
        <v>1041</v>
      </c>
      <c r="S39" s="21">
        <v>97</v>
      </c>
      <c r="T39" s="53">
        <v>323.02</v>
      </c>
      <c r="U39" s="13">
        <f t="shared" si="7"/>
        <v>30.009290226681532</v>
      </c>
      <c r="V39" s="53">
        <v>1</v>
      </c>
      <c r="W39" s="27"/>
    </row>
    <row r="40" spans="1:23" ht="21" x14ac:dyDescent="0.25">
      <c r="A40" s="9">
        <v>33</v>
      </c>
      <c r="B40" s="56" t="s">
        <v>38</v>
      </c>
      <c r="C40" s="148"/>
      <c r="D40" s="53" t="s">
        <v>33</v>
      </c>
      <c r="E40" s="53">
        <v>504</v>
      </c>
      <c r="F40" s="3">
        <f t="shared" si="0"/>
        <v>66.188219992567824</v>
      </c>
      <c r="G40" s="53">
        <v>712.45</v>
      </c>
      <c r="H40" s="3">
        <f t="shared" si="1"/>
        <v>65.829617242660731</v>
      </c>
      <c r="I40" s="53">
        <v>708.59</v>
      </c>
      <c r="J40" s="3">
        <f t="shared" si="2"/>
        <v>5.4208472686733558</v>
      </c>
      <c r="K40" s="53">
        <v>58.35</v>
      </c>
      <c r="L40" s="13">
        <v>0.9</v>
      </c>
      <c r="M40" s="3">
        <f t="shared" si="3"/>
        <v>8.3612040133779278E-2</v>
      </c>
      <c r="N40" s="13">
        <v>155.19999999999999</v>
      </c>
      <c r="O40" s="13">
        <f t="shared" si="4"/>
        <v>11.247491638795976</v>
      </c>
      <c r="P40" s="13">
        <f t="shared" si="5"/>
        <v>82.581568190263837</v>
      </c>
      <c r="Q40" s="3">
        <f t="shared" si="6"/>
        <v>14.418431809736157</v>
      </c>
      <c r="R40" s="21">
        <v>1045</v>
      </c>
      <c r="S40" s="21">
        <v>97</v>
      </c>
      <c r="T40" s="53">
        <v>324.26</v>
      </c>
      <c r="U40" s="13">
        <f t="shared" si="7"/>
        <v>30.124489037532516</v>
      </c>
      <c r="V40" s="53">
        <v>1</v>
      </c>
      <c r="W40" s="27"/>
    </row>
    <row r="41" spans="1:23" ht="21" x14ac:dyDescent="0.25">
      <c r="A41" s="9">
        <v>34</v>
      </c>
      <c r="B41" s="56" t="s">
        <v>38</v>
      </c>
      <c r="C41" s="148"/>
      <c r="D41" s="53" t="s">
        <v>34</v>
      </c>
      <c r="E41" s="53">
        <v>505</v>
      </c>
      <c r="F41" s="3">
        <f t="shared" si="0"/>
        <v>81.237458193979947</v>
      </c>
      <c r="G41" s="53">
        <v>874.44</v>
      </c>
      <c r="H41" s="3">
        <f t="shared" si="1"/>
        <v>80.079895949461175</v>
      </c>
      <c r="I41" s="13">
        <v>861.98</v>
      </c>
      <c r="J41" s="3">
        <f t="shared" si="2"/>
        <v>8.9678558156819026</v>
      </c>
      <c r="K41" s="53">
        <v>96.53</v>
      </c>
      <c r="L41" s="53">
        <v>1.1299999999999999</v>
      </c>
      <c r="M41" s="3">
        <f t="shared" si="3"/>
        <v>0.10497956150130063</v>
      </c>
      <c r="N41" s="53">
        <v>194.81</v>
      </c>
      <c r="O41" s="13">
        <f t="shared" si="4"/>
        <v>14.748978075065022</v>
      </c>
      <c r="P41" s="13">
        <f t="shared" si="5"/>
        <v>103.9017094017094</v>
      </c>
      <c r="Q41" s="3">
        <f t="shared" si="6"/>
        <v>18.0982905982906</v>
      </c>
      <c r="R41" s="21">
        <v>1312</v>
      </c>
      <c r="S41" s="21">
        <v>122</v>
      </c>
      <c r="T41" s="53">
        <v>407.11</v>
      </c>
      <c r="U41" s="13">
        <f t="shared" si="7"/>
        <v>37.821441843180978</v>
      </c>
      <c r="V41" s="53"/>
      <c r="W41" s="27">
        <v>1</v>
      </c>
    </row>
    <row r="42" spans="1:23" ht="21" x14ac:dyDescent="0.25">
      <c r="A42" s="9">
        <v>35</v>
      </c>
      <c r="B42" s="56" t="s">
        <v>38</v>
      </c>
      <c r="C42" s="148"/>
      <c r="D42" s="53" t="s">
        <v>34</v>
      </c>
      <c r="E42" s="53">
        <v>506</v>
      </c>
      <c r="F42" s="3">
        <f t="shared" si="0"/>
        <v>81.317354143441094</v>
      </c>
      <c r="G42" s="13">
        <v>875.3</v>
      </c>
      <c r="H42" s="3">
        <f t="shared" si="1"/>
        <v>80.079895949461175</v>
      </c>
      <c r="I42" s="13">
        <v>861.98</v>
      </c>
      <c r="J42" s="3">
        <f t="shared" si="2"/>
        <v>8.9678558156819026</v>
      </c>
      <c r="K42" s="53">
        <v>96.53</v>
      </c>
      <c r="L42" s="53">
        <v>1.1299999999999999</v>
      </c>
      <c r="M42" s="3">
        <f t="shared" si="3"/>
        <v>0.10497956150130063</v>
      </c>
      <c r="N42" s="53">
        <v>194.28</v>
      </c>
      <c r="O42" s="13">
        <f t="shared" si="4"/>
        <v>14.798216276477138</v>
      </c>
      <c r="P42" s="13">
        <f t="shared" si="5"/>
        <v>103.95094760312151</v>
      </c>
      <c r="Q42" s="3">
        <f t="shared" si="6"/>
        <v>18.049052396878484</v>
      </c>
      <c r="R42" s="21">
        <v>1308</v>
      </c>
      <c r="S42" s="21">
        <v>122</v>
      </c>
      <c r="T42" s="53">
        <v>405.87</v>
      </c>
      <c r="U42" s="13">
        <f t="shared" si="7"/>
        <v>37.706243032329994</v>
      </c>
      <c r="V42" s="53"/>
      <c r="W42" s="27">
        <v>1</v>
      </c>
    </row>
    <row r="43" spans="1:23" ht="21" x14ac:dyDescent="0.25">
      <c r="A43" s="9">
        <v>36</v>
      </c>
      <c r="B43" s="56" t="s">
        <v>38</v>
      </c>
      <c r="C43" s="148" t="s">
        <v>24</v>
      </c>
      <c r="D43" s="53" t="s">
        <v>33</v>
      </c>
      <c r="E43" s="53">
        <v>601</v>
      </c>
      <c r="F43" s="3">
        <f t="shared" si="0"/>
        <v>66.095317725752523</v>
      </c>
      <c r="G43" s="53">
        <v>711.45</v>
      </c>
      <c r="H43" s="3">
        <f t="shared" si="1"/>
        <v>65.809178743961354</v>
      </c>
      <c r="I43" s="53">
        <v>708.37</v>
      </c>
      <c r="J43" s="3">
        <f t="shared" si="2"/>
        <v>5.4208472686733558</v>
      </c>
      <c r="K43" s="53">
        <v>58.35</v>
      </c>
      <c r="L43" s="13">
        <v>0.9</v>
      </c>
      <c r="M43" s="3">
        <f t="shared" si="3"/>
        <v>8.3612040133779278E-2</v>
      </c>
      <c r="N43" s="53">
        <v>154.58000000000001</v>
      </c>
      <c r="O43" s="13">
        <f t="shared" si="4"/>
        <v>11.325529542920844</v>
      </c>
      <c r="P43" s="13">
        <f t="shared" si="5"/>
        <v>82.639167595689329</v>
      </c>
      <c r="Q43" s="3">
        <f t="shared" si="6"/>
        <v>14.360832404310667</v>
      </c>
      <c r="R43" s="21">
        <v>1041</v>
      </c>
      <c r="S43" s="21">
        <v>97</v>
      </c>
      <c r="T43" s="53">
        <v>323.02</v>
      </c>
      <c r="U43" s="13">
        <f t="shared" si="7"/>
        <v>30.009290226681532</v>
      </c>
      <c r="V43" s="53">
        <v>1</v>
      </c>
      <c r="W43" s="27"/>
    </row>
    <row r="44" spans="1:23" ht="21" x14ac:dyDescent="0.25">
      <c r="A44" s="9">
        <v>37</v>
      </c>
      <c r="B44" s="56" t="s">
        <v>38</v>
      </c>
      <c r="C44" s="148"/>
      <c r="D44" s="53" t="s">
        <v>33</v>
      </c>
      <c r="E44" s="53">
        <v>602</v>
      </c>
      <c r="F44" s="3">
        <f t="shared" si="0"/>
        <v>66.095317725752523</v>
      </c>
      <c r="G44" s="53">
        <v>711.45</v>
      </c>
      <c r="H44" s="3">
        <f t="shared" si="1"/>
        <v>65.809178743961354</v>
      </c>
      <c r="I44" s="53">
        <v>708.37</v>
      </c>
      <c r="J44" s="3">
        <f t="shared" si="2"/>
        <v>5.4208472686733558</v>
      </c>
      <c r="K44" s="53">
        <v>58.35</v>
      </c>
      <c r="L44" s="13">
        <v>0.9</v>
      </c>
      <c r="M44" s="3">
        <f t="shared" si="3"/>
        <v>8.3612040133779278E-2</v>
      </c>
      <c r="N44" s="53">
        <v>154.88999999999999</v>
      </c>
      <c r="O44" s="13">
        <f t="shared" si="4"/>
        <v>11.2967298402081</v>
      </c>
      <c r="P44" s="13">
        <f t="shared" si="5"/>
        <v>82.610367892976583</v>
      </c>
      <c r="Q44" s="3">
        <f t="shared" si="6"/>
        <v>14.389632107023411</v>
      </c>
      <c r="R44" s="21">
        <v>1043</v>
      </c>
      <c r="S44" s="21">
        <v>97</v>
      </c>
      <c r="T44" s="53">
        <v>323.64</v>
      </c>
      <c r="U44" s="13">
        <f t="shared" si="7"/>
        <v>30.066889632107024</v>
      </c>
      <c r="V44" s="53">
        <v>1</v>
      </c>
      <c r="W44" s="27"/>
    </row>
    <row r="45" spans="1:23" ht="21" x14ac:dyDescent="0.25">
      <c r="A45" s="9">
        <v>38</v>
      </c>
      <c r="B45" s="56" t="s">
        <v>38</v>
      </c>
      <c r="C45" s="148"/>
      <c r="D45" s="53" t="s">
        <v>33</v>
      </c>
      <c r="E45" s="53">
        <v>603</v>
      </c>
      <c r="F45" s="3">
        <f t="shared" si="0"/>
        <v>66.095317725752523</v>
      </c>
      <c r="G45" s="53">
        <v>711.45</v>
      </c>
      <c r="H45" s="3">
        <f t="shared" si="1"/>
        <v>65.829617242660731</v>
      </c>
      <c r="I45" s="53">
        <v>708.59</v>
      </c>
      <c r="J45" s="3">
        <f t="shared" si="2"/>
        <v>5.4208472686733558</v>
      </c>
      <c r="K45" s="53">
        <v>58.35</v>
      </c>
      <c r="L45" s="13">
        <v>0.9</v>
      </c>
      <c r="M45" s="3">
        <f t="shared" si="3"/>
        <v>8.3612040133779278E-2</v>
      </c>
      <c r="N45" s="53">
        <v>154.56</v>
      </c>
      <c r="O45" s="13">
        <f t="shared" si="4"/>
        <v>11.306949089557774</v>
      </c>
      <c r="P45" s="13">
        <f t="shared" si="5"/>
        <v>82.641025641025635</v>
      </c>
      <c r="Q45" s="3">
        <f t="shared" si="6"/>
        <v>14.358974358974359</v>
      </c>
      <c r="R45" s="21">
        <v>1041</v>
      </c>
      <c r="S45" s="21">
        <v>97</v>
      </c>
      <c r="T45" s="53">
        <v>323.02</v>
      </c>
      <c r="U45" s="13">
        <f t="shared" si="7"/>
        <v>30.009290226681532</v>
      </c>
      <c r="V45" s="53">
        <v>1</v>
      </c>
      <c r="W45" s="27"/>
    </row>
    <row r="46" spans="1:23" ht="21" x14ac:dyDescent="0.25">
      <c r="A46" s="9">
        <v>39</v>
      </c>
      <c r="B46" s="56" t="s">
        <v>38</v>
      </c>
      <c r="C46" s="148"/>
      <c r="D46" s="53" t="s">
        <v>33</v>
      </c>
      <c r="E46" s="53">
        <v>604</v>
      </c>
      <c r="F46" s="3">
        <f t="shared" si="0"/>
        <v>66.188219992567824</v>
      </c>
      <c r="G46" s="53">
        <v>712.45</v>
      </c>
      <c r="H46" s="3">
        <f t="shared" si="1"/>
        <v>65.829617242660731</v>
      </c>
      <c r="I46" s="53">
        <v>708.59</v>
      </c>
      <c r="J46" s="3">
        <f t="shared" si="2"/>
        <v>5.4208472686733558</v>
      </c>
      <c r="K46" s="53">
        <v>58.35</v>
      </c>
      <c r="L46" s="13">
        <v>0.9</v>
      </c>
      <c r="M46" s="3">
        <f t="shared" si="3"/>
        <v>8.3612040133779278E-2</v>
      </c>
      <c r="N46" s="13">
        <v>155.19999999999999</v>
      </c>
      <c r="O46" s="13">
        <f t="shared" si="4"/>
        <v>11.247491638795976</v>
      </c>
      <c r="P46" s="13">
        <f t="shared" si="5"/>
        <v>82.581568190263837</v>
      </c>
      <c r="Q46" s="3">
        <f t="shared" si="6"/>
        <v>14.418431809736157</v>
      </c>
      <c r="R46" s="21">
        <v>1045</v>
      </c>
      <c r="S46" s="21">
        <v>97</v>
      </c>
      <c r="T46" s="53">
        <v>324.26</v>
      </c>
      <c r="U46" s="13">
        <f t="shared" si="7"/>
        <v>30.124489037532516</v>
      </c>
      <c r="V46" s="53">
        <v>1</v>
      </c>
      <c r="W46" s="27"/>
    </row>
    <row r="47" spans="1:23" ht="21" x14ac:dyDescent="0.25">
      <c r="A47" s="9">
        <v>40</v>
      </c>
      <c r="B47" s="56" t="s">
        <v>38</v>
      </c>
      <c r="C47" s="148"/>
      <c r="D47" s="53" t="s">
        <v>34</v>
      </c>
      <c r="E47" s="53">
        <v>605</v>
      </c>
      <c r="F47" s="3">
        <f t="shared" si="0"/>
        <v>81.237458193979947</v>
      </c>
      <c r="G47" s="53">
        <v>874.44</v>
      </c>
      <c r="H47" s="3">
        <f t="shared" si="1"/>
        <v>80.079895949461175</v>
      </c>
      <c r="I47" s="13">
        <v>861.98</v>
      </c>
      <c r="J47" s="3">
        <f t="shared" si="2"/>
        <v>8.9678558156819026</v>
      </c>
      <c r="K47" s="53">
        <v>96.53</v>
      </c>
      <c r="L47" s="53">
        <v>1.1299999999999999</v>
      </c>
      <c r="M47" s="3">
        <f t="shared" si="3"/>
        <v>0.10497956150130063</v>
      </c>
      <c r="N47" s="53">
        <v>194.81</v>
      </c>
      <c r="O47" s="13">
        <f t="shared" si="4"/>
        <v>14.748978075065022</v>
      </c>
      <c r="P47" s="13">
        <f t="shared" si="5"/>
        <v>103.9017094017094</v>
      </c>
      <c r="Q47" s="3">
        <f t="shared" si="6"/>
        <v>18.0982905982906</v>
      </c>
      <c r="R47" s="21">
        <v>1312</v>
      </c>
      <c r="S47" s="21">
        <v>122</v>
      </c>
      <c r="T47" s="53">
        <v>407.11</v>
      </c>
      <c r="U47" s="13">
        <f>T47/10.764</f>
        <v>37.821441843180978</v>
      </c>
      <c r="V47" s="53"/>
      <c r="W47" s="27">
        <v>1</v>
      </c>
    </row>
    <row r="48" spans="1:23" ht="21" x14ac:dyDescent="0.25">
      <c r="A48" s="9">
        <v>41</v>
      </c>
      <c r="B48" s="56" t="s">
        <v>38</v>
      </c>
      <c r="C48" s="148"/>
      <c r="D48" s="53" t="s">
        <v>34</v>
      </c>
      <c r="E48" s="53">
        <v>606</v>
      </c>
      <c r="F48" s="3">
        <f t="shared" si="0"/>
        <v>81.317354143441094</v>
      </c>
      <c r="G48" s="13">
        <v>875.3</v>
      </c>
      <c r="H48" s="3">
        <f t="shared" si="1"/>
        <v>80.079895949461175</v>
      </c>
      <c r="I48" s="13">
        <v>861.98</v>
      </c>
      <c r="J48" s="3">
        <f t="shared" si="2"/>
        <v>8.9678558156819026</v>
      </c>
      <c r="K48" s="53">
        <v>96.53</v>
      </c>
      <c r="L48" s="53">
        <v>1.1299999999999999</v>
      </c>
      <c r="M48" s="3">
        <f t="shared" si="3"/>
        <v>0.10497956150130063</v>
      </c>
      <c r="N48" s="53">
        <v>194.28</v>
      </c>
      <c r="O48" s="13">
        <f t="shared" si="4"/>
        <v>14.798216276477138</v>
      </c>
      <c r="P48" s="13">
        <f t="shared" si="5"/>
        <v>103.95094760312151</v>
      </c>
      <c r="Q48" s="3">
        <f t="shared" si="6"/>
        <v>18.049052396878484</v>
      </c>
      <c r="R48" s="21">
        <v>1308</v>
      </c>
      <c r="S48" s="21">
        <v>122</v>
      </c>
      <c r="T48" s="53">
        <v>405.87</v>
      </c>
      <c r="U48" s="13">
        <f t="shared" si="7"/>
        <v>37.706243032329994</v>
      </c>
      <c r="V48" s="53"/>
      <c r="W48" s="27">
        <v>1</v>
      </c>
    </row>
    <row r="49" spans="1:23" ht="21" x14ac:dyDescent="0.25">
      <c r="A49" s="9">
        <v>42</v>
      </c>
      <c r="B49" s="56" t="s">
        <v>38</v>
      </c>
      <c r="C49" s="148" t="s">
        <v>25</v>
      </c>
      <c r="D49" s="53" t="s">
        <v>33</v>
      </c>
      <c r="E49" s="53">
        <v>701</v>
      </c>
      <c r="F49" s="3">
        <f t="shared" si="0"/>
        <v>66.095317725752523</v>
      </c>
      <c r="G49" s="53">
        <v>711.45</v>
      </c>
      <c r="H49" s="3">
        <f t="shared" si="1"/>
        <v>65.71999256781865</v>
      </c>
      <c r="I49" s="53">
        <v>707.41</v>
      </c>
      <c r="J49" s="3">
        <f t="shared" si="2"/>
        <v>3.7114455592716467</v>
      </c>
      <c r="K49" s="53">
        <v>39.950000000000003</v>
      </c>
      <c r="L49" s="53">
        <v>0.86</v>
      </c>
      <c r="M49" s="3">
        <f t="shared" si="3"/>
        <v>7.9895949461166862E-2</v>
      </c>
      <c r="N49" s="53">
        <v>147.68</v>
      </c>
      <c r="O49" s="13">
        <f t="shared" si="4"/>
        <v>8.76885916016351</v>
      </c>
      <c r="P49" s="13">
        <f t="shared" si="5"/>
        <v>78.280193236714979</v>
      </c>
      <c r="Q49" s="3">
        <f t="shared" si="6"/>
        <v>13.719806763285026</v>
      </c>
      <c r="R49" s="21">
        <v>994</v>
      </c>
      <c r="S49" s="21">
        <v>92</v>
      </c>
      <c r="T49" s="53">
        <v>308.44</v>
      </c>
      <c r="U49" s="13">
        <f t="shared" si="7"/>
        <v>28.65477517651431</v>
      </c>
      <c r="V49" s="16"/>
      <c r="W49" s="27"/>
    </row>
    <row r="50" spans="1:23" ht="21" x14ac:dyDescent="0.25">
      <c r="A50" s="9">
        <v>43</v>
      </c>
      <c r="B50" s="56" t="s">
        <v>38</v>
      </c>
      <c r="C50" s="148"/>
      <c r="D50" s="53" t="s">
        <v>33</v>
      </c>
      <c r="E50" s="53">
        <v>702</v>
      </c>
      <c r="F50" s="3">
        <f t="shared" si="0"/>
        <v>66.095317725752523</v>
      </c>
      <c r="G50" s="53">
        <v>711.45</v>
      </c>
      <c r="H50" s="3">
        <f t="shared" si="1"/>
        <v>65.71999256781865</v>
      </c>
      <c r="I50" s="53">
        <v>707.41</v>
      </c>
      <c r="J50" s="3">
        <f t="shared" si="2"/>
        <v>3.7114455592716467</v>
      </c>
      <c r="K50" s="53">
        <v>39.950000000000003</v>
      </c>
      <c r="L50" s="53">
        <v>0.86</v>
      </c>
      <c r="M50" s="3">
        <f t="shared" si="3"/>
        <v>7.9895949461166862E-2</v>
      </c>
      <c r="N50" s="53">
        <v>147.99</v>
      </c>
      <c r="O50" s="13">
        <f t="shared" si="4"/>
        <v>9.740059457450764</v>
      </c>
      <c r="P50" s="13">
        <f t="shared" si="5"/>
        <v>79.251393534002233</v>
      </c>
      <c r="Q50" s="3">
        <f t="shared" si="6"/>
        <v>13.748606465997772</v>
      </c>
      <c r="R50" s="21">
        <v>996</v>
      </c>
      <c r="S50" s="21">
        <v>93</v>
      </c>
      <c r="T50" s="53">
        <v>309.06</v>
      </c>
      <c r="U50" s="13">
        <f t="shared" si="7"/>
        <v>28.712374581939802</v>
      </c>
      <c r="V50" s="16"/>
      <c r="W50" s="27">
        <v>1</v>
      </c>
    </row>
    <row r="51" spans="1:23" ht="21" x14ac:dyDescent="0.25">
      <c r="A51" s="9">
        <v>44</v>
      </c>
      <c r="B51" s="56" t="s">
        <v>38</v>
      </c>
      <c r="C51" s="148"/>
      <c r="D51" s="53" t="s">
        <v>33</v>
      </c>
      <c r="E51" s="53">
        <v>703</v>
      </c>
      <c r="F51" s="3">
        <f t="shared" si="0"/>
        <v>66.095317725752523</v>
      </c>
      <c r="G51" s="53">
        <v>711.45</v>
      </c>
      <c r="H51" s="3">
        <f t="shared" si="1"/>
        <v>65.71999256781865</v>
      </c>
      <c r="I51" s="53">
        <v>707.41</v>
      </c>
      <c r="J51" s="3">
        <f t="shared" si="2"/>
        <v>3.7114455592716467</v>
      </c>
      <c r="K51" s="53">
        <v>39.950000000000003</v>
      </c>
      <c r="L51" s="53">
        <v>0.86</v>
      </c>
      <c r="M51" s="3">
        <f t="shared" si="3"/>
        <v>7.9895949461166862E-2</v>
      </c>
      <c r="N51" s="53">
        <v>147.66</v>
      </c>
      <c r="O51" s="13">
        <f t="shared" si="4"/>
        <v>8.7707172054998175</v>
      </c>
      <c r="P51" s="13">
        <f t="shared" si="5"/>
        <v>78.282051282051285</v>
      </c>
      <c r="Q51" s="3">
        <f t="shared" si="6"/>
        <v>13.717948717948719</v>
      </c>
      <c r="R51" s="21">
        <v>994</v>
      </c>
      <c r="S51" s="21">
        <v>92</v>
      </c>
      <c r="T51" s="53">
        <v>308.44</v>
      </c>
      <c r="U51" s="13">
        <f t="shared" si="7"/>
        <v>28.65477517651431</v>
      </c>
      <c r="V51" s="16"/>
      <c r="W51" s="27"/>
    </row>
    <row r="52" spans="1:23" ht="21" x14ac:dyDescent="0.25">
      <c r="A52" s="9">
        <v>45</v>
      </c>
      <c r="B52" s="56" t="s">
        <v>38</v>
      </c>
      <c r="C52" s="148"/>
      <c r="D52" s="53" t="s">
        <v>33</v>
      </c>
      <c r="E52" s="53">
        <v>704</v>
      </c>
      <c r="F52" s="3">
        <f t="shared" si="0"/>
        <v>66.188219992567824</v>
      </c>
      <c r="G52" s="53">
        <v>712.45</v>
      </c>
      <c r="H52" s="3">
        <f t="shared" si="1"/>
        <v>65.71999256781865</v>
      </c>
      <c r="I52" s="53">
        <v>707.41</v>
      </c>
      <c r="J52" s="3">
        <f t="shared" si="2"/>
        <v>3.7114455592716467</v>
      </c>
      <c r="K52" s="53">
        <v>39.950000000000003</v>
      </c>
      <c r="L52" s="53">
        <v>0.86</v>
      </c>
      <c r="M52" s="3">
        <f t="shared" si="3"/>
        <v>7.9895949461166862E-2</v>
      </c>
      <c r="N52" s="53">
        <v>148.29</v>
      </c>
      <c r="O52" s="13">
        <f t="shared" si="4"/>
        <v>9.7121887774061726</v>
      </c>
      <c r="P52" s="13">
        <f t="shared" si="5"/>
        <v>79.223522853957633</v>
      </c>
      <c r="Q52" s="3">
        <f t="shared" si="6"/>
        <v>13.776477146042364</v>
      </c>
      <c r="R52" s="21">
        <v>998</v>
      </c>
      <c r="S52" s="21">
        <v>93</v>
      </c>
      <c r="T52" s="53">
        <v>309.68</v>
      </c>
      <c r="U52" s="13">
        <f t="shared" si="7"/>
        <v>28.769973987365294</v>
      </c>
      <c r="V52" s="16"/>
      <c r="W52" s="27">
        <v>1</v>
      </c>
    </row>
    <row r="53" spans="1:23" ht="21" x14ac:dyDescent="0.25">
      <c r="A53" s="9">
        <v>46</v>
      </c>
      <c r="B53" s="56" t="s">
        <v>38</v>
      </c>
      <c r="C53" s="148"/>
      <c r="D53" s="53" t="s">
        <v>34</v>
      </c>
      <c r="E53" s="53">
        <v>705</v>
      </c>
      <c r="F53" s="3">
        <f t="shared" si="0"/>
        <v>81.237458193979947</v>
      </c>
      <c r="G53" s="53">
        <v>874.44</v>
      </c>
      <c r="H53" s="3">
        <f t="shared" si="1"/>
        <v>80.079895949461175</v>
      </c>
      <c r="I53" s="13">
        <v>861.98</v>
      </c>
      <c r="J53" s="3">
        <f t="shared" si="2"/>
        <v>7.4507617985878865</v>
      </c>
      <c r="K53" s="13">
        <v>80.2</v>
      </c>
      <c r="L53" s="53">
        <v>1.0900000000000001</v>
      </c>
      <c r="M53" s="3">
        <f t="shared" si="3"/>
        <v>0.10126347082868824</v>
      </c>
      <c r="N53" s="13">
        <v>188.1</v>
      </c>
      <c r="O53" s="13">
        <f t="shared" si="4"/>
        <v>12.893162393162385</v>
      </c>
      <c r="P53" s="13">
        <f t="shared" si="5"/>
        <v>100.52508361204013</v>
      </c>
      <c r="Q53" s="3">
        <f t="shared" si="6"/>
        <v>17.474916387959865</v>
      </c>
      <c r="R53" s="21">
        <v>1266</v>
      </c>
      <c r="S53" s="21">
        <v>118</v>
      </c>
      <c r="T53" s="53">
        <v>415.57</v>
      </c>
      <c r="U53" s="13">
        <f t="shared" si="7"/>
        <v>38.607395020438503</v>
      </c>
      <c r="V53" s="16"/>
      <c r="W53" s="27">
        <v>1</v>
      </c>
    </row>
    <row r="54" spans="1:23" ht="21" x14ac:dyDescent="0.25">
      <c r="A54" s="9">
        <v>47</v>
      </c>
      <c r="B54" s="56" t="s">
        <v>38</v>
      </c>
      <c r="C54" s="148"/>
      <c r="D54" s="53" t="s">
        <v>34</v>
      </c>
      <c r="E54" s="53">
        <v>706</v>
      </c>
      <c r="F54" s="3">
        <f t="shared" si="0"/>
        <v>81.317354143441094</v>
      </c>
      <c r="G54" s="13">
        <v>875.3</v>
      </c>
      <c r="H54" s="3">
        <f t="shared" si="1"/>
        <v>80.079895949461175</v>
      </c>
      <c r="I54" s="13">
        <v>861.98</v>
      </c>
      <c r="J54" s="3">
        <f t="shared" si="2"/>
        <v>7.4507617985878865</v>
      </c>
      <c r="K54" s="13">
        <v>80.2</v>
      </c>
      <c r="L54" s="53">
        <v>1.0900000000000001</v>
      </c>
      <c r="M54" s="3">
        <f t="shared" si="3"/>
        <v>0.10126347082868824</v>
      </c>
      <c r="N54" s="53">
        <v>187.57</v>
      </c>
      <c r="O54" s="13">
        <f t="shared" si="4"/>
        <v>11.942400594574497</v>
      </c>
      <c r="P54" s="13">
        <f t="shared" si="5"/>
        <v>99.574321813452244</v>
      </c>
      <c r="Q54" s="3">
        <f t="shared" si="6"/>
        <v>17.425678186547753</v>
      </c>
      <c r="R54" s="21">
        <v>1263</v>
      </c>
      <c r="S54" s="21">
        <v>117</v>
      </c>
      <c r="T54" s="13">
        <v>391.9</v>
      </c>
      <c r="U54" s="13">
        <f t="shared" si="7"/>
        <v>36.408398364920103</v>
      </c>
      <c r="V54" s="16"/>
      <c r="W54" s="27">
        <v>1</v>
      </c>
    </row>
    <row r="55" spans="1:23" ht="21" x14ac:dyDescent="0.25">
      <c r="A55" s="9">
        <v>48</v>
      </c>
      <c r="B55" s="56" t="s">
        <v>38</v>
      </c>
      <c r="C55" s="148" t="s">
        <v>26</v>
      </c>
      <c r="D55" s="53" t="s">
        <v>33</v>
      </c>
      <c r="E55" s="53">
        <v>801</v>
      </c>
      <c r="F55" s="3">
        <f t="shared" si="0"/>
        <v>66.095317725752523</v>
      </c>
      <c r="G55" s="53">
        <v>711.45</v>
      </c>
      <c r="H55" s="3">
        <f t="shared" si="1"/>
        <v>65.71999256781865</v>
      </c>
      <c r="I55" s="53">
        <v>707.41</v>
      </c>
      <c r="J55" s="3">
        <f t="shared" si="2"/>
        <v>3.7114455592716467</v>
      </c>
      <c r="K55" s="53">
        <v>39.950000000000003</v>
      </c>
      <c r="L55" s="53">
        <v>0.86</v>
      </c>
      <c r="M55" s="3">
        <f t="shared" si="3"/>
        <v>7.9895949461166862E-2</v>
      </c>
      <c r="N55" s="53">
        <v>147.68</v>
      </c>
      <c r="O55" s="13">
        <f t="shared" si="4"/>
        <v>8.76885916016351</v>
      </c>
      <c r="P55" s="13">
        <f t="shared" si="5"/>
        <v>78.280193236714979</v>
      </c>
      <c r="Q55" s="3">
        <f t="shared" si="6"/>
        <v>13.719806763285026</v>
      </c>
      <c r="R55" s="21">
        <v>994</v>
      </c>
      <c r="S55" s="21">
        <v>92</v>
      </c>
      <c r="T55" s="53">
        <v>308.44</v>
      </c>
      <c r="U55" s="13">
        <f t="shared" si="7"/>
        <v>28.65477517651431</v>
      </c>
      <c r="V55" s="16"/>
      <c r="W55" s="27"/>
    </row>
    <row r="56" spans="1:23" ht="21" x14ac:dyDescent="0.25">
      <c r="A56" s="9">
        <v>49</v>
      </c>
      <c r="B56" s="56" t="s">
        <v>38</v>
      </c>
      <c r="C56" s="148"/>
      <c r="D56" s="53" t="s">
        <v>33</v>
      </c>
      <c r="E56" s="53">
        <v>802</v>
      </c>
      <c r="F56" s="3">
        <f t="shared" si="0"/>
        <v>66.095317725752523</v>
      </c>
      <c r="G56" s="53">
        <v>711.45</v>
      </c>
      <c r="H56" s="3">
        <f t="shared" si="1"/>
        <v>65.71999256781865</v>
      </c>
      <c r="I56" s="53">
        <v>707.41</v>
      </c>
      <c r="J56" s="3">
        <f t="shared" si="2"/>
        <v>3.7114455592716467</v>
      </c>
      <c r="K56" s="53">
        <v>39.950000000000003</v>
      </c>
      <c r="L56" s="53">
        <v>0.86</v>
      </c>
      <c r="M56" s="3">
        <f t="shared" si="3"/>
        <v>7.9895949461166862E-2</v>
      </c>
      <c r="N56" s="53">
        <v>147.99</v>
      </c>
      <c r="O56" s="13">
        <f t="shared" si="4"/>
        <v>9.740059457450764</v>
      </c>
      <c r="P56" s="13">
        <f t="shared" si="5"/>
        <v>79.251393534002233</v>
      </c>
      <c r="Q56" s="3">
        <f t="shared" si="6"/>
        <v>13.748606465997772</v>
      </c>
      <c r="R56" s="21">
        <v>996</v>
      </c>
      <c r="S56" s="21">
        <v>93</v>
      </c>
      <c r="T56" s="53">
        <v>309.06</v>
      </c>
      <c r="U56" s="13">
        <f t="shared" si="7"/>
        <v>28.712374581939802</v>
      </c>
      <c r="V56" s="16"/>
      <c r="W56" s="27">
        <v>1</v>
      </c>
    </row>
    <row r="57" spans="1:23" ht="21" x14ac:dyDescent="0.25">
      <c r="A57" s="9">
        <v>50</v>
      </c>
      <c r="B57" s="56" t="s">
        <v>38</v>
      </c>
      <c r="C57" s="148"/>
      <c r="D57" s="53" t="s">
        <v>33</v>
      </c>
      <c r="E57" s="53">
        <v>803</v>
      </c>
      <c r="F57" s="3">
        <f t="shared" si="0"/>
        <v>66.095317725752523</v>
      </c>
      <c r="G57" s="53">
        <v>711.45</v>
      </c>
      <c r="H57" s="3">
        <f t="shared" si="1"/>
        <v>65.71999256781865</v>
      </c>
      <c r="I57" s="53">
        <v>707.41</v>
      </c>
      <c r="J57" s="3">
        <f t="shared" si="2"/>
        <v>3.7114455592716467</v>
      </c>
      <c r="K57" s="53">
        <v>39.950000000000003</v>
      </c>
      <c r="L57" s="53">
        <v>0.86</v>
      </c>
      <c r="M57" s="3">
        <f t="shared" si="3"/>
        <v>7.9895949461166862E-2</v>
      </c>
      <c r="N57" s="53">
        <v>147.66</v>
      </c>
      <c r="O57" s="13">
        <f t="shared" si="4"/>
        <v>8.7707172054998175</v>
      </c>
      <c r="P57" s="13">
        <f t="shared" si="5"/>
        <v>78.282051282051285</v>
      </c>
      <c r="Q57" s="3">
        <f t="shared" si="6"/>
        <v>13.717948717948719</v>
      </c>
      <c r="R57" s="21">
        <v>994</v>
      </c>
      <c r="S57" s="21">
        <v>92</v>
      </c>
      <c r="T57" s="53">
        <v>308.44</v>
      </c>
      <c r="U57" s="13">
        <f t="shared" si="7"/>
        <v>28.65477517651431</v>
      </c>
      <c r="V57" s="16"/>
      <c r="W57" s="27"/>
    </row>
    <row r="58" spans="1:23" ht="21" x14ac:dyDescent="0.25">
      <c r="A58" s="9">
        <v>51</v>
      </c>
      <c r="B58" s="56" t="s">
        <v>38</v>
      </c>
      <c r="C58" s="148"/>
      <c r="D58" s="53" t="s">
        <v>33</v>
      </c>
      <c r="E58" s="53">
        <v>804</v>
      </c>
      <c r="F58" s="3">
        <f t="shared" si="0"/>
        <v>66.188219992567824</v>
      </c>
      <c r="G58" s="53">
        <v>712.45</v>
      </c>
      <c r="H58" s="3">
        <f t="shared" si="1"/>
        <v>65.71999256781865</v>
      </c>
      <c r="I58" s="53">
        <v>707.41</v>
      </c>
      <c r="J58" s="3">
        <f t="shared" si="2"/>
        <v>3.7114455592716467</v>
      </c>
      <c r="K58" s="53">
        <v>39.950000000000003</v>
      </c>
      <c r="L58" s="53">
        <v>0.86</v>
      </c>
      <c r="M58" s="3">
        <f t="shared" si="3"/>
        <v>7.9895949461166862E-2</v>
      </c>
      <c r="N58" s="53">
        <v>148.29</v>
      </c>
      <c r="O58" s="13">
        <f t="shared" si="4"/>
        <v>9.7121887774061726</v>
      </c>
      <c r="P58" s="13">
        <f t="shared" si="5"/>
        <v>79.223522853957633</v>
      </c>
      <c r="Q58" s="3">
        <f t="shared" si="6"/>
        <v>13.776477146042364</v>
      </c>
      <c r="R58" s="21">
        <v>998</v>
      </c>
      <c r="S58" s="21">
        <v>93</v>
      </c>
      <c r="T58" s="53">
        <v>309.68</v>
      </c>
      <c r="U58" s="13">
        <f t="shared" si="7"/>
        <v>28.769973987365294</v>
      </c>
      <c r="V58" s="16"/>
      <c r="W58" s="27">
        <v>1</v>
      </c>
    </row>
    <row r="59" spans="1:23" ht="21" x14ac:dyDescent="0.25">
      <c r="A59" s="9">
        <v>52</v>
      </c>
      <c r="B59" s="56" t="s">
        <v>38</v>
      </c>
      <c r="C59" s="148"/>
      <c r="D59" s="53" t="s">
        <v>34</v>
      </c>
      <c r="E59" s="53">
        <v>805</v>
      </c>
      <c r="F59" s="3">
        <f t="shared" si="0"/>
        <v>81.237458193979947</v>
      </c>
      <c r="G59" s="53">
        <v>874.44</v>
      </c>
      <c r="H59" s="3">
        <f t="shared" si="1"/>
        <v>80.079895949461175</v>
      </c>
      <c r="I59" s="13">
        <v>861.98</v>
      </c>
      <c r="J59" s="3">
        <f t="shared" si="2"/>
        <v>7.4507617985878865</v>
      </c>
      <c r="K59" s="13">
        <v>80.2</v>
      </c>
      <c r="L59" s="53">
        <v>1.0900000000000001</v>
      </c>
      <c r="M59" s="3">
        <f t="shared" si="3"/>
        <v>0.10126347082868824</v>
      </c>
      <c r="N59" s="13">
        <v>188.1</v>
      </c>
      <c r="O59" s="13">
        <f t="shared" si="4"/>
        <v>12.893162393162385</v>
      </c>
      <c r="P59" s="13">
        <f t="shared" si="5"/>
        <v>100.52508361204013</v>
      </c>
      <c r="Q59" s="3">
        <f t="shared" si="6"/>
        <v>17.474916387959865</v>
      </c>
      <c r="R59" s="21">
        <v>1266</v>
      </c>
      <c r="S59" s="21">
        <v>118</v>
      </c>
      <c r="T59" s="53">
        <v>392.84</v>
      </c>
      <c r="U59" s="13">
        <f t="shared" si="7"/>
        <v>36.495726495726494</v>
      </c>
      <c r="V59" s="16"/>
      <c r="W59" s="27">
        <v>1</v>
      </c>
    </row>
    <row r="60" spans="1:23" ht="21" x14ac:dyDescent="0.25">
      <c r="A60" s="9">
        <v>53</v>
      </c>
      <c r="B60" s="56" t="s">
        <v>38</v>
      </c>
      <c r="C60" s="148"/>
      <c r="D60" s="53" t="s">
        <v>34</v>
      </c>
      <c r="E60" s="53">
        <v>806</v>
      </c>
      <c r="F60" s="3">
        <f t="shared" si="0"/>
        <v>81.317354143441094</v>
      </c>
      <c r="G60" s="13">
        <v>875.3</v>
      </c>
      <c r="H60" s="3">
        <f t="shared" si="1"/>
        <v>80.079895949461175</v>
      </c>
      <c r="I60" s="13">
        <v>861.98</v>
      </c>
      <c r="J60" s="3">
        <f t="shared" si="2"/>
        <v>7.4507617985878865</v>
      </c>
      <c r="K60" s="13">
        <v>80.2</v>
      </c>
      <c r="L60" s="53">
        <v>1.0900000000000001</v>
      </c>
      <c r="M60" s="3">
        <f t="shared" si="3"/>
        <v>0.10126347082868824</v>
      </c>
      <c r="N60" s="53">
        <v>187.57</v>
      </c>
      <c r="O60" s="13">
        <f t="shared" si="4"/>
        <v>11.942400594574497</v>
      </c>
      <c r="P60" s="13">
        <f t="shared" si="5"/>
        <v>99.574321813452244</v>
      </c>
      <c r="Q60" s="3">
        <f t="shared" si="6"/>
        <v>17.425678186547753</v>
      </c>
      <c r="R60" s="21">
        <v>1263</v>
      </c>
      <c r="S60" s="21">
        <v>117</v>
      </c>
      <c r="T60" s="13">
        <v>391.9</v>
      </c>
      <c r="U60" s="13">
        <f t="shared" si="7"/>
        <v>36.408398364920103</v>
      </c>
      <c r="V60" s="16"/>
      <c r="W60" s="27">
        <v>1</v>
      </c>
    </row>
    <row r="61" spans="1:23" ht="21" x14ac:dyDescent="0.25">
      <c r="A61" s="9">
        <v>54</v>
      </c>
      <c r="B61" s="56" t="s">
        <v>38</v>
      </c>
      <c r="C61" s="148" t="s">
        <v>27</v>
      </c>
      <c r="D61" s="53" t="s">
        <v>33</v>
      </c>
      <c r="E61" s="53">
        <v>901</v>
      </c>
      <c r="F61" s="3">
        <f t="shared" si="0"/>
        <v>66.095317725752523</v>
      </c>
      <c r="G61" s="53">
        <v>711.45</v>
      </c>
      <c r="H61" s="3">
        <f t="shared" si="1"/>
        <v>65.71999256781865</v>
      </c>
      <c r="I61" s="53">
        <v>707.41</v>
      </c>
      <c r="J61" s="3">
        <f t="shared" si="2"/>
        <v>3.7114455592716467</v>
      </c>
      <c r="K61" s="53">
        <v>39.950000000000003</v>
      </c>
      <c r="L61" s="53">
        <v>0.86</v>
      </c>
      <c r="M61" s="3">
        <f t="shared" si="3"/>
        <v>7.9895949461166862E-2</v>
      </c>
      <c r="N61" s="53">
        <v>147.68</v>
      </c>
      <c r="O61" s="13">
        <f t="shared" si="4"/>
        <v>8.76885916016351</v>
      </c>
      <c r="P61" s="13">
        <f t="shared" si="5"/>
        <v>78.280193236714979</v>
      </c>
      <c r="Q61" s="3">
        <f t="shared" si="6"/>
        <v>13.719806763285026</v>
      </c>
      <c r="R61" s="21">
        <v>994</v>
      </c>
      <c r="S61" s="21">
        <v>92</v>
      </c>
      <c r="T61" s="53">
        <v>308.44</v>
      </c>
      <c r="U61" s="13">
        <f t="shared" si="7"/>
        <v>28.65477517651431</v>
      </c>
      <c r="V61" s="16"/>
      <c r="W61" s="27"/>
    </row>
    <row r="62" spans="1:23" ht="21" x14ac:dyDescent="0.25">
      <c r="A62" s="9">
        <v>55</v>
      </c>
      <c r="B62" s="56" t="s">
        <v>38</v>
      </c>
      <c r="C62" s="148"/>
      <c r="D62" s="53" t="s">
        <v>33</v>
      </c>
      <c r="E62" s="53">
        <v>902</v>
      </c>
      <c r="F62" s="3">
        <f t="shared" si="0"/>
        <v>66.095317725752523</v>
      </c>
      <c r="G62" s="53">
        <v>711.45</v>
      </c>
      <c r="H62" s="3">
        <f t="shared" si="1"/>
        <v>65.71999256781865</v>
      </c>
      <c r="I62" s="53">
        <v>707.41</v>
      </c>
      <c r="J62" s="3">
        <f t="shared" si="2"/>
        <v>3.7114455592716467</v>
      </c>
      <c r="K62" s="53">
        <v>39.950000000000003</v>
      </c>
      <c r="L62" s="53">
        <v>0.86</v>
      </c>
      <c r="M62" s="3">
        <f t="shared" si="3"/>
        <v>7.9895949461166862E-2</v>
      </c>
      <c r="N62" s="53">
        <v>147.99</v>
      </c>
      <c r="O62" s="13">
        <f t="shared" si="4"/>
        <v>9.740059457450764</v>
      </c>
      <c r="P62" s="13">
        <f t="shared" si="5"/>
        <v>79.251393534002233</v>
      </c>
      <c r="Q62" s="3">
        <f t="shared" si="6"/>
        <v>13.748606465997772</v>
      </c>
      <c r="R62" s="21">
        <v>996</v>
      </c>
      <c r="S62" s="21">
        <v>93</v>
      </c>
      <c r="T62" s="53">
        <v>309.06</v>
      </c>
      <c r="U62" s="13">
        <f t="shared" si="7"/>
        <v>28.712374581939802</v>
      </c>
      <c r="V62" s="16"/>
      <c r="W62" s="27">
        <v>1</v>
      </c>
    </row>
    <row r="63" spans="1:23" ht="21" x14ac:dyDescent="0.25">
      <c r="A63" s="9">
        <v>56</v>
      </c>
      <c r="B63" s="56" t="s">
        <v>38</v>
      </c>
      <c r="C63" s="148"/>
      <c r="D63" s="53" t="s">
        <v>33</v>
      </c>
      <c r="E63" s="53">
        <v>903</v>
      </c>
      <c r="F63" s="3">
        <f t="shared" si="0"/>
        <v>66.095317725752523</v>
      </c>
      <c r="G63" s="53">
        <v>711.45</v>
      </c>
      <c r="H63" s="3">
        <f t="shared" si="1"/>
        <v>65.71999256781865</v>
      </c>
      <c r="I63" s="53">
        <v>707.41</v>
      </c>
      <c r="J63" s="3">
        <f t="shared" si="2"/>
        <v>3.7114455592716467</v>
      </c>
      <c r="K63" s="53">
        <v>39.950000000000003</v>
      </c>
      <c r="L63" s="53">
        <v>0.86</v>
      </c>
      <c r="M63" s="3">
        <f t="shared" si="3"/>
        <v>7.9895949461166862E-2</v>
      </c>
      <c r="N63" s="53">
        <v>147.66</v>
      </c>
      <c r="O63" s="13">
        <f t="shared" si="4"/>
        <v>8.7707172054998175</v>
      </c>
      <c r="P63" s="13">
        <f t="shared" si="5"/>
        <v>78.282051282051285</v>
      </c>
      <c r="Q63" s="3">
        <f t="shared" si="6"/>
        <v>13.717948717948719</v>
      </c>
      <c r="R63" s="21">
        <v>994</v>
      </c>
      <c r="S63" s="21">
        <v>92</v>
      </c>
      <c r="T63" s="53">
        <v>308.44</v>
      </c>
      <c r="U63" s="13">
        <f t="shared" si="7"/>
        <v>28.65477517651431</v>
      </c>
      <c r="V63" s="16"/>
      <c r="W63" s="27"/>
    </row>
    <row r="64" spans="1:23" ht="21" x14ac:dyDescent="0.25">
      <c r="A64" s="9">
        <v>57</v>
      </c>
      <c r="B64" s="56" t="s">
        <v>38</v>
      </c>
      <c r="C64" s="148"/>
      <c r="D64" s="53" t="s">
        <v>33</v>
      </c>
      <c r="E64" s="53">
        <v>904</v>
      </c>
      <c r="F64" s="3">
        <f t="shared" si="0"/>
        <v>66.188219992567824</v>
      </c>
      <c r="G64" s="53">
        <v>712.45</v>
      </c>
      <c r="H64" s="3">
        <f t="shared" si="1"/>
        <v>65.71999256781865</v>
      </c>
      <c r="I64" s="53">
        <v>707.41</v>
      </c>
      <c r="J64" s="3">
        <f t="shared" si="2"/>
        <v>3.7114455592716467</v>
      </c>
      <c r="K64" s="53">
        <v>39.950000000000003</v>
      </c>
      <c r="L64" s="53">
        <v>0.86</v>
      </c>
      <c r="M64" s="3">
        <f t="shared" si="3"/>
        <v>7.9895949461166862E-2</v>
      </c>
      <c r="N64" s="53">
        <v>148.29</v>
      </c>
      <c r="O64" s="13">
        <f t="shared" si="4"/>
        <v>9.7121887774061726</v>
      </c>
      <c r="P64" s="13">
        <f t="shared" si="5"/>
        <v>79.223522853957633</v>
      </c>
      <c r="Q64" s="3">
        <f t="shared" si="6"/>
        <v>13.776477146042364</v>
      </c>
      <c r="R64" s="21">
        <v>998</v>
      </c>
      <c r="S64" s="21">
        <v>93</v>
      </c>
      <c r="T64" s="53">
        <v>309.68</v>
      </c>
      <c r="U64" s="13">
        <f t="shared" si="7"/>
        <v>28.769973987365294</v>
      </c>
      <c r="V64" s="16"/>
      <c r="W64" s="27">
        <v>1</v>
      </c>
    </row>
    <row r="65" spans="1:23" ht="21" x14ac:dyDescent="0.25">
      <c r="A65" s="9">
        <v>58</v>
      </c>
      <c r="B65" s="56" t="s">
        <v>38</v>
      </c>
      <c r="C65" s="148"/>
      <c r="D65" s="53" t="s">
        <v>34</v>
      </c>
      <c r="E65" s="53">
        <v>905</v>
      </c>
      <c r="F65" s="3">
        <f t="shared" si="0"/>
        <v>81.237458193979947</v>
      </c>
      <c r="G65" s="53">
        <v>874.44</v>
      </c>
      <c r="H65" s="3">
        <f t="shared" si="1"/>
        <v>80.079895949461175</v>
      </c>
      <c r="I65" s="13">
        <v>861.98</v>
      </c>
      <c r="J65" s="3">
        <f t="shared" si="2"/>
        <v>7.4507617985878865</v>
      </c>
      <c r="K65" s="13">
        <v>80.2</v>
      </c>
      <c r="L65" s="53">
        <v>1.0900000000000001</v>
      </c>
      <c r="M65" s="3">
        <f t="shared" si="3"/>
        <v>0.10126347082868824</v>
      </c>
      <c r="N65" s="13">
        <v>188.1</v>
      </c>
      <c r="O65" s="13">
        <f t="shared" si="4"/>
        <v>12.893162393162385</v>
      </c>
      <c r="P65" s="13">
        <f t="shared" si="5"/>
        <v>100.52508361204013</v>
      </c>
      <c r="Q65" s="3">
        <f t="shared" si="6"/>
        <v>17.474916387959865</v>
      </c>
      <c r="R65" s="21">
        <v>1266</v>
      </c>
      <c r="S65" s="21">
        <v>118</v>
      </c>
      <c r="T65" s="53">
        <v>392.84</v>
      </c>
      <c r="U65" s="13">
        <f t="shared" si="7"/>
        <v>36.495726495726494</v>
      </c>
      <c r="V65" s="16"/>
      <c r="W65" s="27">
        <v>1</v>
      </c>
    </row>
    <row r="66" spans="1:23" ht="21" x14ac:dyDescent="0.25">
      <c r="A66" s="9">
        <v>59</v>
      </c>
      <c r="B66" s="56" t="s">
        <v>38</v>
      </c>
      <c r="C66" s="148"/>
      <c r="D66" s="53" t="s">
        <v>34</v>
      </c>
      <c r="E66" s="53">
        <v>906</v>
      </c>
      <c r="F66" s="3">
        <f t="shared" si="0"/>
        <v>81.317354143441094</v>
      </c>
      <c r="G66" s="13">
        <v>875.3</v>
      </c>
      <c r="H66" s="3">
        <f t="shared" si="1"/>
        <v>80.079895949461175</v>
      </c>
      <c r="I66" s="13">
        <v>861.98</v>
      </c>
      <c r="J66" s="3">
        <f t="shared" si="2"/>
        <v>7.4507617985878865</v>
      </c>
      <c r="K66" s="13">
        <v>80.2</v>
      </c>
      <c r="L66" s="53">
        <v>1.0900000000000001</v>
      </c>
      <c r="M66" s="3">
        <f t="shared" si="3"/>
        <v>0.10126347082868824</v>
      </c>
      <c r="N66" s="53">
        <v>187.57</v>
      </c>
      <c r="O66" s="13">
        <f t="shared" si="4"/>
        <v>11.942400594574497</v>
      </c>
      <c r="P66" s="13">
        <f t="shared" si="5"/>
        <v>99.574321813452244</v>
      </c>
      <c r="Q66" s="3">
        <f t="shared" si="6"/>
        <v>17.425678186547753</v>
      </c>
      <c r="R66" s="21">
        <v>1263</v>
      </c>
      <c r="S66" s="21">
        <v>117</v>
      </c>
      <c r="T66" s="13">
        <v>391.9</v>
      </c>
      <c r="U66" s="13">
        <f t="shared" si="7"/>
        <v>36.408398364920103</v>
      </c>
      <c r="V66" s="16"/>
      <c r="W66" s="27">
        <v>1</v>
      </c>
    </row>
    <row r="67" spans="1:23" ht="21" x14ac:dyDescent="0.25">
      <c r="A67" s="9">
        <v>60</v>
      </c>
      <c r="B67" s="56" t="s">
        <v>38</v>
      </c>
      <c r="C67" s="148" t="s">
        <v>28</v>
      </c>
      <c r="D67" s="53" t="s">
        <v>33</v>
      </c>
      <c r="E67" s="53">
        <v>1001</v>
      </c>
      <c r="F67" s="3">
        <f t="shared" si="0"/>
        <v>66.095317725752523</v>
      </c>
      <c r="G67" s="53">
        <v>711.45</v>
      </c>
      <c r="H67" s="3">
        <f t="shared" si="1"/>
        <v>65.71999256781865</v>
      </c>
      <c r="I67" s="53">
        <v>707.41</v>
      </c>
      <c r="J67" s="3">
        <f t="shared" si="2"/>
        <v>3.7114455592716467</v>
      </c>
      <c r="K67" s="53">
        <v>39.950000000000003</v>
      </c>
      <c r="L67" s="53">
        <v>0.86</v>
      </c>
      <c r="M67" s="3">
        <f t="shared" si="3"/>
        <v>7.9895949461166862E-2</v>
      </c>
      <c r="N67" s="53">
        <v>147.68</v>
      </c>
      <c r="O67" s="13">
        <f t="shared" si="4"/>
        <v>8.76885916016351</v>
      </c>
      <c r="P67" s="13">
        <f t="shared" si="5"/>
        <v>78.280193236714979</v>
      </c>
      <c r="Q67" s="3">
        <f t="shared" si="6"/>
        <v>13.719806763285026</v>
      </c>
      <c r="R67" s="21">
        <v>994</v>
      </c>
      <c r="S67" s="21">
        <v>92</v>
      </c>
      <c r="T67" s="53">
        <v>308.44</v>
      </c>
      <c r="U67" s="13">
        <f t="shared" si="7"/>
        <v>28.65477517651431</v>
      </c>
      <c r="V67" s="16"/>
      <c r="W67" s="27"/>
    </row>
    <row r="68" spans="1:23" ht="21" x14ac:dyDescent="0.25">
      <c r="A68" s="9">
        <v>61</v>
      </c>
      <c r="B68" s="56" t="s">
        <v>38</v>
      </c>
      <c r="C68" s="148"/>
      <c r="D68" s="53" t="s">
        <v>33</v>
      </c>
      <c r="E68" s="53">
        <v>1002</v>
      </c>
      <c r="F68" s="3">
        <f t="shared" si="0"/>
        <v>66.095317725752523</v>
      </c>
      <c r="G68" s="53">
        <v>711.45</v>
      </c>
      <c r="H68" s="3">
        <f t="shared" si="1"/>
        <v>65.71999256781865</v>
      </c>
      <c r="I68" s="53">
        <v>707.41</v>
      </c>
      <c r="J68" s="3">
        <f t="shared" si="2"/>
        <v>3.7114455592716467</v>
      </c>
      <c r="K68" s="53">
        <v>39.950000000000003</v>
      </c>
      <c r="L68" s="53">
        <v>0.86</v>
      </c>
      <c r="M68" s="3">
        <f t="shared" si="3"/>
        <v>7.9895949461166862E-2</v>
      </c>
      <c r="N68" s="53">
        <v>147.99</v>
      </c>
      <c r="O68" s="13">
        <f t="shared" si="4"/>
        <v>9.740059457450764</v>
      </c>
      <c r="P68" s="13">
        <f t="shared" si="5"/>
        <v>79.251393534002233</v>
      </c>
      <c r="Q68" s="3">
        <f t="shared" si="6"/>
        <v>13.748606465997772</v>
      </c>
      <c r="R68" s="21">
        <v>996</v>
      </c>
      <c r="S68" s="21">
        <v>93</v>
      </c>
      <c r="T68" s="53">
        <v>309.06</v>
      </c>
      <c r="U68" s="13">
        <f t="shared" si="7"/>
        <v>28.712374581939802</v>
      </c>
      <c r="V68" s="16"/>
      <c r="W68" s="27">
        <v>1</v>
      </c>
    </row>
    <row r="69" spans="1:23" ht="21" x14ac:dyDescent="0.25">
      <c r="A69" s="9">
        <v>62</v>
      </c>
      <c r="B69" s="56" t="s">
        <v>38</v>
      </c>
      <c r="C69" s="148"/>
      <c r="D69" s="53" t="s">
        <v>33</v>
      </c>
      <c r="E69" s="53">
        <v>1003</v>
      </c>
      <c r="F69" s="3">
        <f t="shared" si="0"/>
        <v>66.095317725752523</v>
      </c>
      <c r="G69" s="53">
        <v>711.45</v>
      </c>
      <c r="H69" s="3">
        <f t="shared" si="1"/>
        <v>65.71999256781865</v>
      </c>
      <c r="I69" s="53">
        <v>707.41</v>
      </c>
      <c r="J69" s="3">
        <f t="shared" si="2"/>
        <v>3.7114455592716467</v>
      </c>
      <c r="K69" s="53">
        <v>39.950000000000003</v>
      </c>
      <c r="L69" s="53">
        <v>0.86</v>
      </c>
      <c r="M69" s="3">
        <f t="shared" si="3"/>
        <v>7.9895949461166862E-2</v>
      </c>
      <c r="N69" s="53">
        <v>147.66</v>
      </c>
      <c r="O69" s="13">
        <f t="shared" si="4"/>
        <v>8.7707172054998175</v>
      </c>
      <c r="P69" s="13">
        <f t="shared" si="5"/>
        <v>78.282051282051285</v>
      </c>
      <c r="Q69" s="3">
        <f t="shared" si="6"/>
        <v>13.717948717948719</v>
      </c>
      <c r="R69" s="21">
        <v>994</v>
      </c>
      <c r="S69" s="21">
        <v>92</v>
      </c>
      <c r="T69" s="53">
        <v>308.44</v>
      </c>
      <c r="U69" s="13">
        <f t="shared" si="7"/>
        <v>28.65477517651431</v>
      </c>
      <c r="V69" s="16"/>
      <c r="W69" s="27"/>
    </row>
    <row r="70" spans="1:23" ht="21" x14ac:dyDescent="0.25">
      <c r="A70" s="9">
        <v>63</v>
      </c>
      <c r="B70" s="56" t="s">
        <v>38</v>
      </c>
      <c r="C70" s="148"/>
      <c r="D70" s="53" t="s">
        <v>33</v>
      </c>
      <c r="E70" s="53">
        <v>1004</v>
      </c>
      <c r="F70" s="3">
        <f t="shared" si="0"/>
        <v>66.188219992567824</v>
      </c>
      <c r="G70" s="53">
        <v>712.45</v>
      </c>
      <c r="H70" s="3">
        <f t="shared" si="1"/>
        <v>65.71999256781865</v>
      </c>
      <c r="I70" s="53">
        <v>707.41</v>
      </c>
      <c r="J70" s="3">
        <f t="shared" si="2"/>
        <v>3.7114455592716467</v>
      </c>
      <c r="K70" s="53">
        <v>39.950000000000003</v>
      </c>
      <c r="L70" s="53">
        <v>0.86</v>
      </c>
      <c r="M70" s="3">
        <f t="shared" si="3"/>
        <v>7.9895949461166862E-2</v>
      </c>
      <c r="N70" s="53">
        <v>148.29</v>
      </c>
      <c r="O70" s="13">
        <f t="shared" si="4"/>
        <v>9.7121887774061726</v>
      </c>
      <c r="P70" s="13">
        <f t="shared" si="5"/>
        <v>79.223522853957633</v>
      </c>
      <c r="Q70" s="3">
        <f t="shared" si="6"/>
        <v>13.776477146042364</v>
      </c>
      <c r="R70" s="21">
        <v>998</v>
      </c>
      <c r="S70" s="21">
        <v>93</v>
      </c>
      <c r="T70" s="53">
        <v>309.68</v>
      </c>
      <c r="U70" s="13">
        <f t="shared" si="7"/>
        <v>28.769973987365294</v>
      </c>
      <c r="V70" s="16"/>
      <c r="W70" s="27">
        <v>1</v>
      </c>
    </row>
    <row r="71" spans="1:23" ht="21" x14ac:dyDescent="0.25">
      <c r="A71" s="9">
        <v>64</v>
      </c>
      <c r="B71" s="56" t="s">
        <v>38</v>
      </c>
      <c r="C71" s="148"/>
      <c r="D71" s="53" t="s">
        <v>34</v>
      </c>
      <c r="E71" s="53">
        <v>1005</v>
      </c>
      <c r="F71" s="3">
        <f t="shared" si="0"/>
        <v>81.237458193979947</v>
      </c>
      <c r="G71" s="53">
        <v>874.44</v>
      </c>
      <c r="H71" s="3">
        <f t="shared" si="1"/>
        <v>80.079895949461175</v>
      </c>
      <c r="I71" s="13">
        <v>861.98</v>
      </c>
      <c r="J71" s="3">
        <f t="shared" si="2"/>
        <v>7.4507617985878865</v>
      </c>
      <c r="K71" s="13">
        <v>80.2</v>
      </c>
      <c r="L71" s="53">
        <v>1.0900000000000001</v>
      </c>
      <c r="M71" s="3">
        <f t="shared" si="3"/>
        <v>0.10126347082868824</v>
      </c>
      <c r="N71" s="13">
        <v>188.1</v>
      </c>
      <c r="O71" s="13">
        <f t="shared" si="4"/>
        <v>12.893162393162385</v>
      </c>
      <c r="P71" s="13">
        <f t="shared" si="5"/>
        <v>100.52508361204013</v>
      </c>
      <c r="Q71" s="3">
        <f t="shared" si="6"/>
        <v>17.474916387959865</v>
      </c>
      <c r="R71" s="21">
        <v>1266</v>
      </c>
      <c r="S71" s="21">
        <v>118</v>
      </c>
      <c r="T71" s="53">
        <v>392.84</v>
      </c>
      <c r="U71" s="13">
        <f t="shared" si="7"/>
        <v>36.495726495726494</v>
      </c>
      <c r="V71" s="16"/>
      <c r="W71" s="27">
        <v>1</v>
      </c>
    </row>
    <row r="72" spans="1:23" ht="21" x14ac:dyDescent="0.25">
      <c r="A72" s="9">
        <v>65</v>
      </c>
      <c r="B72" s="56" t="s">
        <v>38</v>
      </c>
      <c r="C72" s="148"/>
      <c r="D72" s="53" t="s">
        <v>34</v>
      </c>
      <c r="E72" s="53">
        <v>1006</v>
      </c>
      <c r="F72" s="3">
        <f t="shared" si="0"/>
        <v>81.317354143441094</v>
      </c>
      <c r="G72" s="13">
        <v>875.3</v>
      </c>
      <c r="H72" s="3">
        <f t="shared" si="1"/>
        <v>80.079895949461175</v>
      </c>
      <c r="I72" s="13">
        <v>861.98</v>
      </c>
      <c r="J72" s="3">
        <f t="shared" si="2"/>
        <v>7.4507617985878865</v>
      </c>
      <c r="K72" s="13">
        <v>80.2</v>
      </c>
      <c r="L72" s="53">
        <v>1.0900000000000001</v>
      </c>
      <c r="M72" s="3">
        <f t="shared" si="3"/>
        <v>0.10126347082868824</v>
      </c>
      <c r="N72" s="53">
        <v>187.57</v>
      </c>
      <c r="O72" s="13">
        <f t="shared" si="4"/>
        <v>11.942400594574497</v>
      </c>
      <c r="P72" s="13">
        <f t="shared" si="5"/>
        <v>99.574321813452244</v>
      </c>
      <c r="Q72" s="3">
        <f t="shared" si="6"/>
        <v>17.425678186547753</v>
      </c>
      <c r="R72" s="21">
        <v>1263</v>
      </c>
      <c r="S72" s="21">
        <v>117</v>
      </c>
      <c r="T72" s="13">
        <v>391.9</v>
      </c>
      <c r="U72" s="13">
        <f t="shared" si="7"/>
        <v>36.408398364920103</v>
      </c>
      <c r="V72" s="16"/>
      <c r="W72" s="27">
        <v>1</v>
      </c>
    </row>
    <row r="73" spans="1:23" ht="21" x14ac:dyDescent="0.25">
      <c r="A73" s="9">
        <v>66</v>
      </c>
      <c r="B73" s="56" t="s">
        <v>38</v>
      </c>
      <c r="C73" s="148" t="s">
        <v>29</v>
      </c>
      <c r="D73" s="53" t="s">
        <v>33</v>
      </c>
      <c r="E73" s="53">
        <v>1101</v>
      </c>
      <c r="F73" s="3">
        <f t="shared" ref="F73:F96" si="8">G73/10.764</f>
        <v>66.095317725752523</v>
      </c>
      <c r="G73" s="53">
        <v>711.45</v>
      </c>
      <c r="H73" s="3">
        <f t="shared" ref="H73:H96" si="9">I73/10.764</f>
        <v>65.71999256781865</v>
      </c>
      <c r="I73" s="53">
        <v>707.41</v>
      </c>
      <c r="J73" s="3">
        <f t="shared" ref="J73:J96" si="10">K73/10.764</f>
        <v>3.7114455592716467</v>
      </c>
      <c r="K73" s="53">
        <v>39.950000000000003</v>
      </c>
      <c r="L73" s="53">
        <v>0.86</v>
      </c>
      <c r="M73" s="3">
        <f t="shared" ref="M73:M96" si="11">L73/10.764</f>
        <v>7.9895949461166862E-2</v>
      </c>
      <c r="N73" s="53">
        <v>147.68</v>
      </c>
      <c r="O73" s="13">
        <f t="shared" ref="O73:O96" si="12">S73-H73-J73-M73-Q73</f>
        <v>8.76885916016351</v>
      </c>
      <c r="P73" s="13">
        <f t="shared" ref="P73:P96" si="13">H73+J73+M73+O73</f>
        <v>78.280193236714979</v>
      </c>
      <c r="Q73" s="3">
        <f t="shared" ref="Q73:Q96" si="14">N73/10.764</f>
        <v>13.719806763285026</v>
      </c>
      <c r="R73" s="21">
        <v>994</v>
      </c>
      <c r="S73" s="21">
        <v>92</v>
      </c>
      <c r="T73" s="53">
        <v>308.44</v>
      </c>
      <c r="U73" s="13">
        <f t="shared" si="7"/>
        <v>28.65477517651431</v>
      </c>
      <c r="V73" s="16"/>
      <c r="W73" s="27"/>
    </row>
    <row r="74" spans="1:23" ht="21" x14ac:dyDescent="0.25">
      <c r="A74" s="9">
        <v>67</v>
      </c>
      <c r="B74" s="56" t="s">
        <v>38</v>
      </c>
      <c r="C74" s="148"/>
      <c r="D74" s="53" t="s">
        <v>33</v>
      </c>
      <c r="E74" s="53">
        <v>1102</v>
      </c>
      <c r="F74" s="3">
        <f t="shared" si="8"/>
        <v>66.095317725752523</v>
      </c>
      <c r="G74" s="53">
        <v>711.45</v>
      </c>
      <c r="H74" s="3">
        <f t="shared" si="9"/>
        <v>65.71999256781865</v>
      </c>
      <c r="I74" s="53">
        <v>707.41</v>
      </c>
      <c r="J74" s="3">
        <f t="shared" si="10"/>
        <v>3.7114455592716467</v>
      </c>
      <c r="K74" s="53">
        <v>39.950000000000003</v>
      </c>
      <c r="L74" s="53">
        <v>0.86</v>
      </c>
      <c r="M74" s="3">
        <f t="shared" si="11"/>
        <v>7.9895949461166862E-2</v>
      </c>
      <c r="N74" s="53">
        <v>147.99</v>
      </c>
      <c r="O74" s="13">
        <f t="shared" si="12"/>
        <v>9.740059457450764</v>
      </c>
      <c r="P74" s="13">
        <f t="shared" si="13"/>
        <v>79.251393534002233</v>
      </c>
      <c r="Q74" s="3">
        <f t="shared" si="14"/>
        <v>13.748606465997772</v>
      </c>
      <c r="R74" s="21">
        <v>996</v>
      </c>
      <c r="S74" s="21">
        <v>93</v>
      </c>
      <c r="T74" s="53">
        <v>309.06</v>
      </c>
      <c r="U74" s="13">
        <f t="shared" ref="U74:U96" si="15">T74/10.764</f>
        <v>28.712374581939802</v>
      </c>
      <c r="V74" s="16"/>
      <c r="W74" s="27">
        <v>1</v>
      </c>
    </row>
    <row r="75" spans="1:23" ht="21" x14ac:dyDescent="0.25">
      <c r="A75" s="9">
        <v>68</v>
      </c>
      <c r="B75" s="56" t="s">
        <v>38</v>
      </c>
      <c r="C75" s="148"/>
      <c r="D75" s="53" t="s">
        <v>33</v>
      </c>
      <c r="E75" s="53">
        <v>1103</v>
      </c>
      <c r="F75" s="3">
        <f t="shared" si="8"/>
        <v>66.095317725752523</v>
      </c>
      <c r="G75" s="53">
        <v>711.45</v>
      </c>
      <c r="H75" s="3">
        <f t="shared" si="9"/>
        <v>65.71999256781865</v>
      </c>
      <c r="I75" s="53">
        <v>707.41</v>
      </c>
      <c r="J75" s="3">
        <f t="shared" si="10"/>
        <v>3.7114455592716467</v>
      </c>
      <c r="K75" s="53">
        <v>39.950000000000003</v>
      </c>
      <c r="L75" s="53">
        <v>0.86</v>
      </c>
      <c r="M75" s="3">
        <f t="shared" si="11"/>
        <v>7.9895949461166862E-2</v>
      </c>
      <c r="N75" s="53">
        <v>147.66</v>
      </c>
      <c r="O75" s="13">
        <f t="shared" si="12"/>
        <v>8.7707172054998175</v>
      </c>
      <c r="P75" s="13">
        <f t="shared" si="13"/>
        <v>78.282051282051285</v>
      </c>
      <c r="Q75" s="3">
        <f t="shared" si="14"/>
        <v>13.717948717948719</v>
      </c>
      <c r="R75" s="21">
        <v>994</v>
      </c>
      <c r="S75" s="21">
        <v>92</v>
      </c>
      <c r="T75" s="53">
        <v>308.44</v>
      </c>
      <c r="U75" s="13">
        <f t="shared" si="15"/>
        <v>28.65477517651431</v>
      </c>
      <c r="V75" s="16"/>
      <c r="W75" s="27"/>
    </row>
    <row r="76" spans="1:23" ht="21" x14ac:dyDescent="0.25">
      <c r="A76" s="9">
        <v>69</v>
      </c>
      <c r="B76" s="56" t="s">
        <v>38</v>
      </c>
      <c r="C76" s="148"/>
      <c r="D76" s="53" t="s">
        <v>33</v>
      </c>
      <c r="E76" s="53">
        <v>1104</v>
      </c>
      <c r="F76" s="3">
        <f t="shared" si="8"/>
        <v>66.188219992567824</v>
      </c>
      <c r="G76" s="53">
        <v>712.45</v>
      </c>
      <c r="H76" s="3">
        <f t="shared" si="9"/>
        <v>65.71999256781865</v>
      </c>
      <c r="I76" s="53">
        <v>707.41</v>
      </c>
      <c r="J76" s="3">
        <f t="shared" si="10"/>
        <v>3.7114455592716467</v>
      </c>
      <c r="K76" s="53">
        <v>39.950000000000003</v>
      </c>
      <c r="L76" s="53">
        <v>0.86</v>
      </c>
      <c r="M76" s="3">
        <f t="shared" si="11"/>
        <v>7.9895949461166862E-2</v>
      </c>
      <c r="N76" s="53">
        <v>148.29</v>
      </c>
      <c r="O76" s="13">
        <f t="shared" si="12"/>
        <v>9.7121887774061726</v>
      </c>
      <c r="P76" s="13">
        <f t="shared" si="13"/>
        <v>79.223522853957633</v>
      </c>
      <c r="Q76" s="3">
        <f t="shared" si="14"/>
        <v>13.776477146042364</v>
      </c>
      <c r="R76" s="21">
        <v>998</v>
      </c>
      <c r="S76" s="21">
        <v>93</v>
      </c>
      <c r="T76" s="53">
        <v>309.68</v>
      </c>
      <c r="U76" s="13">
        <f t="shared" si="15"/>
        <v>28.769973987365294</v>
      </c>
      <c r="V76" s="16"/>
      <c r="W76" s="27">
        <v>1</v>
      </c>
    </row>
    <row r="77" spans="1:23" ht="21" x14ac:dyDescent="0.25">
      <c r="A77" s="9">
        <v>70</v>
      </c>
      <c r="B77" s="56" t="s">
        <v>38</v>
      </c>
      <c r="C77" s="148"/>
      <c r="D77" s="53" t="s">
        <v>34</v>
      </c>
      <c r="E77" s="53">
        <v>1105</v>
      </c>
      <c r="F77" s="3">
        <f t="shared" si="8"/>
        <v>81.237458193979947</v>
      </c>
      <c r="G77" s="53">
        <v>874.44</v>
      </c>
      <c r="H77" s="3">
        <f t="shared" si="9"/>
        <v>80.079895949461175</v>
      </c>
      <c r="I77" s="13">
        <v>861.98</v>
      </c>
      <c r="J77" s="3">
        <f t="shared" si="10"/>
        <v>7.4507617985878865</v>
      </c>
      <c r="K77" s="13">
        <v>80.2</v>
      </c>
      <c r="L77" s="53">
        <v>1.0900000000000001</v>
      </c>
      <c r="M77" s="3">
        <f t="shared" si="11"/>
        <v>0.10126347082868824</v>
      </c>
      <c r="N77" s="13">
        <v>188.1</v>
      </c>
      <c r="O77" s="13">
        <f t="shared" si="12"/>
        <v>12.893162393162385</v>
      </c>
      <c r="P77" s="13">
        <f t="shared" si="13"/>
        <v>100.52508361204013</v>
      </c>
      <c r="Q77" s="3">
        <f t="shared" si="14"/>
        <v>17.474916387959865</v>
      </c>
      <c r="R77" s="21">
        <v>1266</v>
      </c>
      <c r="S77" s="21">
        <v>118</v>
      </c>
      <c r="T77" s="53">
        <v>392.84</v>
      </c>
      <c r="U77" s="13">
        <f t="shared" si="15"/>
        <v>36.495726495726494</v>
      </c>
      <c r="V77" s="16"/>
      <c r="W77" s="27">
        <v>1</v>
      </c>
    </row>
    <row r="78" spans="1:23" ht="21" x14ac:dyDescent="0.25">
      <c r="A78" s="9">
        <v>71</v>
      </c>
      <c r="B78" s="56" t="s">
        <v>38</v>
      </c>
      <c r="C78" s="148"/>
      <c r="D78" s="53" t="s">
        <v>34</v>
      </c>
      <c r="E78" s="53">
        <v>1106</v>
      </c>
      <c r="F78" s="3">
        <f t="shared" si="8"/>
        <v>81.317354143441094</v>
      </c>
      <c r="G78" s="13">
        <v>875.3</v>
      </c>
      <c r="H78" s="3">
        <f t="shared" si="9"/>
        <v>80.079895949461175</v>
      </c>
      <c r="I78" s="13">
        <v>861.98</v>
      </c>
      <c r="J78" s="3">
        <f t="shared" si="10"/>
        <v>7.4507617985878865</v>
      </c>
      <c r="K78" s="13">
        <v>80.2</v>
      </c>
      <c r="L78" s="53">
        <v>1.0900000000000001</v>
      </c>
      <c r="M78" s="3">
        <f t="shared" si="11"/>
        <v>0.10126347082868824</v>
      </c>
      <c r="N78" s="53">
        <v>187.57</v>
      </c>
      <c r="O78" s="13">
        <f t="shared" si="12"/>
        <v>11.942400594574497</v>
      </c>
      <c r="P78" s="13">
        <f t="shared" si="13"/>
        <v>99.574321813452244</v>
      </c>
      <c r="Q78" s="3">
        <f t="shared" si="14"/>
        <v>17.425678186547753</v>
      </c>
      <c r="R78" s="21">
        <v>1263</v>
      </c>
      <c r="S78" s="21">
        <v>117</v>
      </c>
      <c r="T78" s="13">
        <v>391.9</v>
      </c>
      <c r="U78" s="13">
        <f t="shared" si="15"/>
        <v>36.408398364920103</v>
      </c>
      <c r="V78" s="16"/>
      <c r="W78" s="27">
        <v>1</v>
      </c>
    </row>
    <row r="79" spans="1:23" ht="21" x14ac:dyDescent="0.25">
      <c r="A79" s="9">
        <v>72</v>
      </c>
      <c r="B79" s="56" t="s">
        <v>38</v>
      </c>
      <c r="C79" s="148" t="s">
        <v>30</v>
      </c>
      <c r="D79" s="53" t="s">
        <v>33</v>
      </c>
      <c r="E79" s="53">
        <v>1201</v>
      </c>
      <c r="F79" s="3">
        <f t="shared" si="8"/>
        <v>66.095317725752523</v>
      </c>
      <c r="G79" s="53">
        <v>711.45</v>
      </c>
      <c r="H79" s="3">
        <f t="shared" si="9"/>
        <v>65.71999256781865</v>
      </c>
      <c r="I79" s="53">
        <v>707.41</v>
      </c>
      <c r="J79" s="3">
        <f t="shared" si="10"/>
        <v>3.7114455592716467</v>
      </c>
      <c r="K79" s="53">
        <v>39.950000000000003</v>
      </c>
      <c r="L79" s="53">
        <v>0.86</v>
      </c>
      <c r="M79" s="3">
        <f t="shared" si="11"/>
        <v>7.9895949461166862E-2</v>
      </c>
      <c r="N79" s="53">
        <v>147.68</v>
      </c>
      <c r="O79" s="13">
        <f t="shared" si="12"/>
        <v>8.76885916016351</v>
      </c>
      <c r="P79" s="13">
        <f t="shared" si="13"/>
        <v>78.280193236714979</v>
      </c>
      <c r="Q79" s="3">
        <f t="shared" si="14"/>
        <v>13.719806763285026</v>
      </c>
      <c r="R79" s="21">
        <v>994</v>
      </c>
      <c r="S79" s="21">
        <v>92</v>
      </c>
      <c r="T79" s="53">
        <v>308.44</v>
      </c>
      <c r="U79" s="13">
        <f t="shared" si="15"/>
        <v>28.65477517651431</v>
      </c>
      <c r="V79" s="16"/>
      <c r="W79" s="27"/>
    </row>
    <row r="80" spans="1:23" ht="21" x14ac:dyDescent="0.25">
      <c r="A80" s="9">
        <v>73</v>
      </c>
      <c r="B80" s="56" t="s">
        <v>38</v>
      </c>
      <c r="C80" s="148"/>
      <c r="D80" s="53" t="s">
        <v>33</v>
      </c>
      <c r="E80" s="53">
        <v>1202</v>
      </c>
      <c r="F80" s="3">
        <f t="shared" si="8"/>
        <v>66.095317725752523</v>
      </c>
      <c r="G80" s="53">
        <v>711.45</v>
      </c>
      <c r="H80" s="3">
        <f t="shared" si="9"/>
        <v>65.71999256781865</v>
      </c>
      <c r="I80" s="53">
        <v>707.41</v>
      </c>
      <c r="J80" s="3">
        <f t="shared" si="10"/>
        <v>3.7114455592716467</v>
      </c>
      <c r="K80" s="53">
        <v>39.950000000000003</v>
      </c>
      <c r="L80" s="53">
        <v>0.86</v>
      </c>
      <c r="M80" s="3">
        <f t="shared" si="11"/>
        <v>7.9895949461166862E-2</v>
      </c>
      <c r="N80" s="53">
        <v>147.99</v>
      </c>
      <c r="O80" s="13">
        <f t="shared" si="12"/>
        <v>9.740059457450764</v>
      </c>
      <c r="P80" s="13">
        <f t="shared" si="13"/>
        <v>79.251393534002233</v>
      </c>
      <c r="Q80" s="3">
        <f t="shared" si="14"/>
        <v>13.748606465997772</v>
      </c>
      <c r="R80" s="21">
        <v>996</v>
      </c>
      <c r="S80" s="21">
        <v>93</v>
      </c>
      <c r="T80" s="53">
        <v>309.06</v>
      </c>
      <c r="U80" s="13">
        <f t="shared" si="15"/>
        <v>28.712374581939802</v>
      </c>
      <c r="V80" s="16"/>
      <c r="W80" s="27">
        <v>1</v>
      </c>
    </row>
    <row r="81" spans="1:23" ht="21" x14ac:dyDescent="0.25">
      <c r="A81" s="9">
        <v>74</v>
      </c>
      <c r="B81" s="56" t="s">
        <v>38</v>
      </c>
      <c r="C81" s="148"/>
      <c r="D81" s="53" t="s">
        <v>33</v>
      </c>
      <c r="E81" s="53">
        <v>1203</v>
      </c>
      <c r="F81" s="3">
        <f t="shared" si="8"/>
        <v>66.095317725752523</v>
      </c>
      <c r="G81" s="53">
        <v>711.45</v>
      </c>
      <c r="H81" s="3">
        <f t="shared" si="9"/>
        <v>65.71999256781865</v>
      </c>
      <c r="I81" s="53">
        <v>707.41</v>
      </c>
      <c r="J81" s="3">
        <f t="shared" si="10"/>
        <v>3.7114455592716467</v>
      </c>
      <c r="K81" s="53">
        <v>39.950000000000003</v>
      </c>
      <c r="L81" s="53">
        <v>0.86</v>
      </c>
      <c r="M81" s="3">
        <f t="shared" si="11"/>
        <v>7.9895949461166862E-2</v>
      </c>
      <c r="N81" s="53">
        <v>147.66</v>
      </c>
      <c r="O81" s="13">
        <f t="shared" si="12"/>
        <v>8.7707172054998175</v>
      </c>
      <c r="P81" s="13">
        <f t="shared" si="13"/>
        <v>78.282051282051285</v>
      </c>
      <c r="Q81" s="3">
        <f t="shared" si="14"/>
        <v>13.717948717948719</v>
      </c>
      <c r="R81" s="21">
        <v>994</v>
      </c>
      <c r="S81" s="21">
        <v>92</v>
      </c>
      <c r="T81" s="53">
        <v>308.44</v>
      </c>
      <c r="U81" s="13">
        <f t="shared" si="15"/>
        <v>28.65477517651431</v>
      </c>
      <c r="V81" s="16"/>
      <c r="W81" s="27"/>
    </row>
    <row r="82" spans="1:23" ht="21" x14ac:dyDescent="0.25">
      <c r="A82" s="9">
        <v>75</v>
      </c>
      <c r="B82" s="56" t="s">
        <v>38</v>
      </c>
      <c r="C82" s="148"/>
      <c r="D82" s="53" t="s">
        <v>33</v>
      </c>
      <c r="E82" s="53">
        <v>1204</v>
      </c>
      <c r="F82" s="3">
        <f t="shared" si="8"/>
        <v>66.188219992567824</v>
      </c>
      <c r="G82" s="53">
        <v>712.45</v>
      </c>
      <c r="H82" s="3">
        <f t="shared" si="9"/>
        <v>65.71999256781865</v>
      </c>
      <c r="I82" s="53">
        <v>707.41</v>
      </c>
      <c r="J82" s="3">
        <f t="shared" si="10"/>
        <v>3.7114455592716467</v>
      </c>
      <c r="K82" s="53">
        <v>39.950000000000003</v>
      </c>
      <c r="L82" s="53">
        <v>0.86</v>
      </c>
      <c r="M82" s="3">
        <f t="shared" si="11"/>
        <v>7.9895949461166862E-2</v>
      </c>
      <c r="N82" s="53">
        <v>148.29</v>
      </c>
      <c r="O82" s="13">
        <f t="shared" si="12"/>
        <v>9.7121887774061726</v>
      </c>
      <c r="P82" s="13">
        <f t="shared" si="13"/>
        <v>79.223522853957633</v>
      </c>
      <c r="Q82" s="3">
        <f t="shared" si="14"/>
        <v>13.776477146042364</v>
      </c>
      <c r="R82" s="21">
        <v>998</v>
      </c>
      <c r="S82" s="21">
        <v>93</v>
      </c>
      <c r="T82" s="53">
        <v>309.68</v>
      </c>
      <c r="U82" s="13">
        <f t="shared" si="15"/>
        <v>28.769973987365294</v>
      </c>
      <c r="V82" s="16"/>
      <c r="W82" s="27">
        <v>1</v>
      </c>
    </row>
    <row r="83" spans="1:23" ht="21" x14ac:dyDescent="0.25">
      <c r="A83" s="9">
        <v>76</v>
      </c>
      <c r="B83" s="56" t="s">
        <v>38</v>
      </c>
      <c r="C83" s="148"/>
      <c r="D83" s="53" t="s">
        <v>34</v>
      </c>
      <c r="E83" s="53">
        <v>1205</v>
      </c>
      <c r="F83" s="3">
        <f t="shared" si="8"/>
        <v>81.237458193979947</v>
      </c>
      <c r="G83" s="53">
        <v>874.44</v>
      </c>
      <c r="H83" s="3">
        <f t="shared" si="9"/>
        <v>80.079895949461175</v>
      </c>
      <c r="I83" s="13">
        <v>861.98</v>
      </c>
      <c r="J83" s="3">
        <f t="shared" si="10"/>
        <v>7.4507617985878865</v>
      </c>
      <c r="K83" s="13">
        <v>80.2</v>
      </c>
      <c r="L83" s="53">
        <v>1.0900000000000001</v>
      </c>
      <c r="M83" s="3">
        <f t="shared" si="11"/>
        <v>0.10126347082868824</v>
      </c>
      <c r="N83" s="13">
        <v>188.1</v>
      </c>
      <c r="O83" s="13">
        <f t="shared" si="12"/>
        <v>12.893162393162385</v>
      </c>
      <c r="P83" s="13">
        <f t="shared" si="13"/>
        <v>100.52508361204013</v>
      </c>
      <c r="Q83" s="3">
        <f t="shared" si="14"/>
        <v>17.474916387959865</v>
      </c>
      <c r="R83" s="21">
        <v>1266</v>
      </c>
      <c r="S83" s="21">
        <v>118</v>
      </c>
      <c r="T83" s="53">
        <v>392.84</v>
      </c>
      <c r="U83" s="13">
        <f t="shared" si="15"/>
        <v>36.495726495726494</v>
      </c>
      <c r="V83" s="16"/>
      <c r="W83" s="27">
        <v>1</v>
      </c>
    </row>
    <row r="84" spans="1:23" ht="21" x14ac:dyDescent="0.25">
      <c r="A84" s="9">
        <v>77</v>
      </c>
      <c r="B84" s="56" t="s">
        <v>38</v>
      </c>
      <c r="C84" s="148"/>
      <c r="D84" s="53" t="s">
        <v>34</v>
      </c>
      <c r="E84" s="53">
        <v>1206</v>
      </c>
      <c r="F84" s="3">
        <f t="shared" si="8"/>
        <v>81.317354143441094</v>
      </c>
      <c r="G84" s="13">
        <v>875.3</v>
      </c>
      <c r="H84" s="3">
        <f t="shared" si="9"/>
        <v>80.079895949461175</v>
      </c>
      <c r="I84" s="13">
        <v>861.98</v>
      </c>
      <c r="J84" s="3">
        <f t="shared" si="10"/>
        <v>7.4507617985878865</v>
      </c>
      <c r="K84" s="13">
        <v>80.2</v>
      </c>
      <c r="L84" s="53">
        <v>1.0900000000000001</v>
      </c>
      <c r="M84" s="3">
        <f t="shared" si="11"/>
        <v>0.10126347082868824</v>
      </c>
      <c r="N84" s="53">
        <v>187.57</v>
      </c>
      <c r="O84" s="13">
        <f t="shared" si="12"/>
        <v>11.942400594574497</v>
      </c>
      <c r="P84" s="13">
        <f t="shared" si="13"/>
        <v>99.574321813452244</v>
      </c>
      <c r="Q84" s="3">
        <f t="shared" si="14"/>
        <v>17.425678186547753</v>
      </c>
      <c r="R84" s="21">
        <v>1263</v>
      </c>
      <c r="S84" s="21">
        <v>117</v>
      </c>
      <c r="T84" s="13">
        <v>391.9</v>
      </c>
      <c r="U84" s="13">
        <f t="shared" si="15"/>
        <v>36.408398364920103</v>
      </c>
      <c r="V84" s="16"/>
      <c r="W84" s="27">
        <v>1</v>
      </c>
    </row>
    <row r="85" spans="1:23" ht="21" x14ac:dyDescent="0.25">
      <c r="A85" s="9">
        <v>78</v>
      </c>
      <c r="B85" s="56" t="s">
        <v>38</v>
      </c>
      <c r="C85" s="148" t="s">
        <v>31</v>
      </c>
      <c r="D85" s="53" t="s">
        <v>33</v>
      </c>
      <c r="E85" s="53">
        <v>1301</v>
      </c>
      <c r="F85" s="3">
        <f t="shared" si="8"/>
        <v>66.095317725752523</v>
      </c>
      <c r="G85" s="53">
        <v>711.45</v>
      </c>
      <c r="H85" s="3">
        <f t="shared" si="9"/>
        <v>65.71999256781865</v>
      </c>
      <c r="I85" s="53">
        <v>707.41</v>
      </c>
      <c r="J85" s="3">
        <f t="shared" si="10"/>
        <v>3.7114455592716467</v>
      </c>
      <c r="K85" s="53">
        <v>39.950000000000003</v>
      </c>
      <c r="L85" s="53">
        <v>0.86</v>
      </c>
      <c r="M85" s="3">
        <f t="shared" si="11"/>
        <v>7.9895949461166862E-2</v>
      </c>
      <c r="N85" s="53">
        <v>147.68</v>
      </c>
      <c r="O85" s="13">
        <f t="shared" si="12"/>
        <v>8.76885916016351</v>
      </c>
      <c r="P85" s="13">
        <f t="shared" si="13"/>
        <v>78.280193236714979</v>
      </c>
      <c r="Q85" s="3">
        <f t="shared" si="14"/>
        <v>13.719806763285026</v>
      </c>
      <c r="R85" s="21">
        <v>994</v>
      </c>
      <c r="S85" s="21">
        <v>92</v>
      </c>
      <c r="T85" s="53">
        <v>308.44</v>
      </c>
      <c r="U85" s="13">
        <f t="shared" si="15"/>
        <v>28.65477517651431</v>
      </c>
      <c r="V85" s="16"/>
      <c r="W85" s="27"/>
    </row>
    <row r="86" spans="1:23" ht="21" x14ac:dyDescent="0.25">
      <c r="A86" s="9">
        <v>79</v>
      </c>
      <c r="B86" s="56" t="s">
        <v>38</v>
      </c>
      <c r="C86" s="148"/>
      <c r="D86" s="53" t="s">
        <v>33</v>
      </c>
      <c r="E86" s="53">
        <v>1302</v>
      </c>
      <c r="F86" s="3">
        <f t="shared" si="8"/>
        <v>66.095317725752523</v>
      </c>
      <c r="G86" s="53">
        <v>711.45</v>
      </c>
      <c r="H86" s="3">
        <f t="shared" si="9"/>
        <v>65.71999256781865</v>
      </c>
      <c r="I86" s="53">
        <v>707.41</v>
      </c>
      <c r="J86" s="3">
        <f t="shared" si="10"/>
        <v>3.7114455592716467</v>
      </c>
      <c r="K86" s="53">
        <v>39.950000000000003</v>
      </c>
      <c r="L86" s="53">
        <v>0.86</v>
      </c>
      <c r="M86" s="3">
        <f t="shared" si="11"/>
        <v>7.9895949461166862E-2</v>
      </c>
      <c r="N86" s="53">
        <v>147.99</v>
      </c>
      <c r="O86" s="13">
        <f t="shared" si="12"/>
        <v>9.740059457450764</v>
      </c>
      <c r="P86" s="13">
        <f t="shared" si="13"/>
        <v>79.251393534002233</v>
      </c>
      <c r="Q86" s="3">
        <f t="shared" si="14"/>
        <v>13.748606465997772</v>
      </c>
      <c r="R86" s="21">
        <v>996</v>
      </c>
      <c r="S86" s="21">
        <v>93</v>
      </c>
      <c r="T86" s="53">
        <v>309.06</v>
      </c>
      <c r="U86" s="13">
        <f t="shared" si="15"/>
        <v>28.712374581939802</v>
      </c>
      <c r="V86" s="16"/>
      <c r="W86" s="27">
        <v>1</v>
      </c>
    </row>
    <row r="87" spans="1:23" ht="21" x14ac:dyDescent="0.25">
      <c r="A87" s="9">
        <v>80</v>
      </c>
      <c r="B87" s="56" t="s">
        <v>38</v>
      </c>
      <c r="C87" s="148"/>
      <c r="D87" s="53" t="s">
        <v>33</v>
      </c>
      <c r="E87" s="53">
        <v>1303</v>
      </c>
      <c r="F87" s="3">
        <f t="shared" si="8"/>
        <v>66.095317725752523</v>
      </c>
      <c r="G87" s="53">
        <v>711.45</v>
      </c>
      <c r="H87" s="3">
        <f t="shared" si="9"/>
        <v>65.71999256781865</v>
      </c>
      <c r="I87" s="53">
        <v>707.41</v>
      </c>
      <c r="J87" s="3">
        <f t="shared" si="10"/>
        <v>3.7114455592716467</v>
      </c>
      <c r="K87" s="53">
        <v>39.950000000000003</v>
      </c>
      <c r="L87" s="53">
        <v>0.86</v>
      </c>
      <c r="M87" s="3">
        <f t="shared" si="11"/>
        <v>7.9895949461166862E-2</v>
      </c>
      <c r="N87" s="53">
        <v>147.66</v>
      </c>
      <c r="O87" s="13">
        <f t="shared" si="12"/>
        <v>8.7707172054998175</v>
      </c>
      <c r="P87" s="13">
        <f t="shared" si="13"/>
        <v>78.282051282051285</v>
      </c>
      <c r="Q87" s="3">
        <f t="shared" si="14"/>
        <v>13.717948717948719</v>
      </c>
      <c r="R87" s="21">
        <v>994</v>
      </c>
      <c r="S87" s="21">
        <v>92</v>
      </c>
      <c r="T87" s="53">
        <v>308.44</v>
      </c>
      <c r="U87" s="13">
        <f t="shared" si="15"/>
        <v>28.65477517651431</v>
      </c>
      <c r="V87" s="16"/>
      <c r="W87" s="27"/>
    </row>
    <row r="88" spans="1:23" ht="21" x14ac:dyDescent="0.25">
      <c r="A88" s="9">
        <v>81</v>
      </c>
      <c r="B88" s="56" t="s">
        <v>38</v>
      </c>
      <c r="C88" s="148"/>
      <c r="D88" s="53" t="s">
        <v>33</v>
      </c>
      <c r="E88" s="53">
        <v>1304</v>
      </c>
      <c r="F88" s="3">
        <f t="shared" si="8"/>
        <v>66.188219992567824</v>
      </c>
      <c r="G88" s="53">
        <v>712.45</v>
      </c>
      <c r="H88" s="3">
        <f t="shared" si="9"/>
        <v>65.71999256781865</v>
      </c>
      <c r="I88" s="53">
        <v>707.41</v>
      </c>
      <c r="J88" s="3">
        <f t="shared" si="10"/>
        <v>3.7114455592716467</v>
      </c>
      <c r="K88" s="53">
        <v>39.950000000000003</v>
      </c>
      <c r="L88" s="53">
        <v>0.86</v>
      </c>
      <c r="M88" s="3">
        <f t="shared" si="11"/>
        <v>7.9895949461166862E-2</v>
      </c>
      <c r="N88" s="53">
        <v>148.29</v>
      </c>
      <c r="O88" s="13">
        <f t="shared" si="12"/>
        <v>9.7121887774061726</v>
      </c>
      <c r="P88" s="13">
        <f t="shared" si="13"/>
        <v>79.223522853957633</v>
      </c>
      <c r="Q88" s="3">
        <f t="shared" si="14"/>
        <v>13.776477146042364</v>
      </c>
      <c r="R88" s="21">
        <v>998</v>
      </c>
      <c r="S88" s="21">
        <v>93</v>
      </c>
      <c r="T88" s="53">
        <v>309.68</v>
      </c>
      <c r="U88" s="13">
        <f t="shared" si="15"/>
        <v>28.769973987365294</v>
      </c>
      <c r="V88" s="16"/>
      <c r="W88" s="27">
        <v>1</v>
      </c>
    </row>
    <row r="89" spans="1:23" ht="21" x14ac:dyDescent="0.25">
      <c r="A89" s="9">
        <v>82</v>
      </c>
      <c r="B89" s="56" t="s">
        <v>38</v>
      </c>
      <c r="C89" s="148"/>
      <c r="D89" s="53" t="s">
        <v>34</v>
      </c>
      <c r="E89" s="53">
        <v>1305</v>
      </c>
      <c r="F89" s="3">
        <f t="shared" si="8"/>
        <v>81.237458193979947</v>
      </c>
      <c r="G89" s="53">
        <v>874.44</v>
      </c>
      <c r="H89" s="3">
        <f t="shared" si="9"/>
        <v>80.079895949461175</v>
      </c>
      <c r="I89" s="13">
        <v>861.98</v>
      </c>
      <c r="J89" s="3">
        <f t="shared" si="10"/>
        <v>7.4507617985878865</v>
      </c>
      <c r="K89" s="13">
        <v>80.2</v>
      </c>
      <c r="L89" s="53">
        <v>1.0900000000000001</v>
      </c>
      <c r="M89" s="3">
        <f t="shared" si="11"/>
        <v>0.10126347082868824</v>
      </c>
      <c r="N89" s="13">
        <v>188.1</v>
      </c>
      <c r="O89" s="13">
        <f t="shared" si="12"/>
        <v>12.893162393162385</v>
      </c>
      <c r="P89" s="13">
        <f t="shared" si="13"/>
        <v>100.52508361204013</v>
      </c>
      <c r="Q89" s="3">
        <f t="shared" si="14"/>
        <v>17.474916387959865</v>
      </c>
      <c r="R89" s="21">
        <v>1266</v>
      </c>
      <c r="S89" s="21">
        <v>118</v>
      </c>
      <c r="T89" s="53">
        <v>392.84</v>
      </c>
      <c r="U89" s="13">
        <f t="shared" si="15"/>
        <v>36.495726495726494</v>
      </c>
      <c r="V89" s="16"/>
      <c r="W89" s="27">
        <v>1</v>
      </c>
    </row>
    <row r="90" spans="1:23" ht="21" x14ac:dyDescent="0.25">
      <c r="A90" s="9">
        <v>83</v>
      </c>
      <c r="B90" s="56" t="s">
        <v>38</v>
      </c>
      <c r="C90" s="148"/>
      <c r="D90" s="53" t="s">
        <v>34</v>
      </c>
      <c r="E90" s="53">
        <v>1306</v>
      </c>
      <c r="F90" s="3">
        <f t="shared" si="8"/>
        <v>81.317354143441094</v>
      </c>
      <c r="G90" s="13">
        <v>875.3</v>
      </c>
      <c r="H90" s="3">
        <f t="shared" si="9"/>
        <v>80.079895949461175</v>
      </c>
      <c r="I90" s="13">
        <v>861.98</v>
      </c>
      <c r="J90" s="3">
        <f t="shared" si="10"/>
        <v>7.4507617985878865</v>
      </c>
      <c r="K90" s="13">
        <v>80.2</v>
      </c>
      <c r="L90" s="53">
        <v>1.0900000000000001</v>
      </c>
      <c r="M90" s="3">
        <f t="shared" si="11"/>
        <v>0.10126347082868824</v>
      </c>
      <c r="N90" s="53">
        <v>187.57</v>
      </c>
      <c r="O90" s="13">
        <f t="shared" si="12"/>
        <v>11.942400594574497</v>
      </c>
      <c r="P90" s="13">
        <f t="shared" si="13"/>
        <v>99.574321813452244</v>
      </c>
      <c r="Q90" s="3">
        <f t="shared" si="14"/>
        <v>17.425678186547753</v>
      </c>
      <c r="R90" s="21">
        <v>1263</v>
      </c>
      <c r="S90" s="21">
        <v>117</v>
      </c>
      <c r="T90" s="13">
        <v>391.9</v>
      </c>
      <c r="U90" s="13">
        <f>T90/10.764</f>
        <v>36.408398364920103</v>
      </c>
      <c r="V90" s="16"/>
      <c r="W90" s="27">
        <v>1</v>
      </c>
    </row>
    <row r="91" spans="1:23" ht="21" x14ac:dyDescent="0.25">
      <c r="A91" s="9">
        <v>84</v>
      </c>
      <c r="B91" s="56" t="s">
        <v>38</v>
      </c>
      <c r="C91" s="148" t="s">
        <v>32</v>
      </c>
      <c r="D91" s="53" t="s">
        <v>33</v>
      </c>
      <c r="E91" s="53">
        <v>1401</v>
      </c>
      <c r="F91" s="3">
        <f t="shared" si="8"/>
        <v>66.095317725752523</v>
      </c>
      <c r="G91" s="53">
        <v>711.45</v>
      </c>
      <c r="H91" s="3">
        <f t="shared" si="9"/>
        <v>65.900222965440364</v>
      </c>
      <c r="I91" s="53">
        <v>709.35</v>
      </c>
      <c r="J91" s="3">
        <f t="shared" si="10"/>
        <v>5.4208472686733558</v>
      </c>
      <c r="K91" s="53">
        <v>58.35</v>
      </c>
      <c r="L91" s="13">
        <v>0.9</v>
      </c>
      <c r="M91" s="3">
        <f t="shared" si="11"/>
        <v>8.3612040133779278E-2</v>
      </c>
      <c r="N91" s="53">
        <v>154.58000000000001</v>
      </c>
      <c r="O91" s="13">
        <f t="shared" si="12"/>
        <v>11.234485321441834</v>
      </c>
      <c r="P91" s="13">
        <f t="shared" si="13"/>
        <v>82.639167595689329</v>
      </c>
      <c r="Q91" s="3">
        <f t="shared" si="14"/>
        <v>14.360832404310667</v>
      </c>
      <c r="R91" s="21">
        <v>1041</v>
      </c>
      <c r="S91" s="21">
        <v>97</v>
      </c>
      <c r="T91" s="53">
        <v>323.02</v>
      </c>
      <c r="U91" s="13">
        <f t="shared" si="15"/>
        <v>30.009290226681532</v>
      </c>
      <c r="V91" s="16"/>
      <c r="W91" s="27">
        <v>1</v>
      </c>
    </row>
    <row r="92" spans="1:23" ht="21" x14ac:dyDescent="0.25">
      <c r="A92" s="9">
        <v>85</v>
      </c>
      <c r="B92" s="56" t="s">
        <v>38</v>
      </c>
      <c r="C92" s="148"/>
      <c r="D92" s="53" t="s">
        <v>33</v>
      </c>
      <c r="E92" s="53">
        <v>1402</v>
      </c>
      <c r="F92" s="3">
        <f t="shared" si="8"/>
        <v>66.095317725752523</v>
      </c>
      <c r="G92" s="53">
        <v>711.45</v>
      </c>
      <c r="H92" s="3">
        <f t="shared" si="9"/>
        <v>65.900222965440364</v>
      </c>
      <c r="I92" s="53">
        <v>709.35</v>
      </c>
      <c r="J92" s="3">
        <f t="shared" si="10"/>
        <v>5.4208472686733558</v>
      </c>
      <c r="K92" s="53">
        <v>58.35</v>
      </c>
      <c r="L92" s="13">
        <v>0.9</v>
      </c>
      <c r="M92" s="3">
        <f t="shared" si="11"/>
        <v>8.3612040133779278E-2</v>
      </c>
      <c r="N92" s="53">
        <v>154.88999999999999</v>
      </c>
      <c r="O92" s="13">
        <f t="shared" si="12"/>
        <v>11.20568561872909</v>
      </c>
      <c r="P92" s="13">
        <f t="shared" si="13"/>
        <v>82.610367892976583</v>
      </c>
      <c r="Q92" s="3">
        <f t="shared" si="14"/>
        <v>14.389632107023411</v>
      </c>
      <c r="R92" s="21">
        <v>1043</v>
      </c>
      <c r="S92" s="21">
        <v>97</v>
      </c>
      <c r="T92" s="53">
        <v>323.64</v>
      </c>
      <c r="U92" s="13">
        <f t="shared" si="15"/>
        <v>30.066889632107024</v>
      </c>
      <c r="V92" s="16"/>
      <c r="W92" s="27">
        <v>1</v>
      </c>
    </row>
    <row r="93" spans="1:23" ht="21" x14ac:dyDescent="0.25">
      <c r="A93" s="9">
        <v>86</v>
      </c>
      <c r="B93" s="56" t="s">
        <v>38</v>
      </c>
      <c r="C93" s="148"/>
      <c r="D93" s="53" t="s">
        <v>33</v>
      </c>
      <c r="E93" s="53">
        <v>1403</v>
      </c>
      <c r="F93" s="3">
        <f t="shared" si="8"/>
        <v>66.095317725752523</v>
      </c>
      <c r="G93" s="53">
        <v>711.45</v>
      </c>
      <c r="H93" s="3">
        <f t="shared" si="9"/>
        <v>65.749721293199556</v>
      </c>
      <c r="I93" s="53">
        <v>707.73</v>
      </c>
      <c r="J93" s="3">
        <f t="shared" si="10"/>
        <v>5.4208472686733558</v>
      </c>
      <c r="K93" s="53">
        <v>58.35</v>
      </c>
      <c r="L93" s="13">
        <v>0.9</v>
      </c>
      <c r="M93" s="3">
        <f t="shared" si="11"/>
        <v>8.3612040133779278E-2</v>
      </c>
      <c r="N93" s="53">
        <v>154.56</v>
      </c>
      <c r="O93" s="13">
        <f t="shared" si="12"/>
        <v>11.386845039018949</v>
      </c>
      <c r="P93" s="13">
        <f t="shared" si="13"/>
        <v>82.641025641025635</v>
      </c>
      <c r="Q93" s="3">
        <f t="shared" si="14"/>
        <v>14.358974358974359</v>
      </c>
      <c r="R93" s="21">
        <v>1041</v>
      </c>
      <c r="S93" s="21">
        <v>97</v>
      </c>
      <c r="T93" s="53">
        <v>323.02</v>
      </c>
      <c r="U93" s="13">
        <f t="shared" si="15"/>
        <v>30.009290226681532</v>
      </c>
      <c r="V93" s="16"/>
      <c r="W93" s="27">
        <v>1</v>
      </c>
    </row>
    <row r="94" spans="1:23" ht="21" x14ac:dyDescent="0.25">
      <c r="A94" s="9">
        <v>87</v>
      </c>
      <c r="B94" s="56" t="s">
        <v>38</v>
      </c>
      <c r="C94" s="148"/>
      <c r="D94" s="53" t="s">
        <v>33</v>
      </c>
      <c r="E94" s="53">
        <v>1404</v>
      </c>
      <c r="F94" s="3">
        <f t="shared" si="8"/>
        <v>66.188219992567824</v>
      </c>
      <c r="G94" s="53">
        <v>712.45</v>
      </c>
      <c r="H94" s="3">
        <f t="shared" si="9"/>
        <v>65.749721293199556</v>
      </c>
      <c r="I94" s="53">
        <v>707.73</v>
      </c>
      <c r="J94" s="3">
        <f t="shared" si="10"/>
        <v>5.4208472686733558</v>
      </c>
      <c r="K94" s="53">
        <v>58.35</v>
      </c>
      <c r="L94" s="13">
        <v>0.9</v>
      </c>
      <c r="M94" s="3">
        <f t="shared" si="11"/>
        <v>8.3612040133779278E-2</v>
      </c>
      <c r="N94" s="13">
        <v>155.19999999999999</v>
      </c>
      <c r="O94" s="13">
        <f t="shared" si="12"/>
        <v>11.327387588257151</v>
      </c>
      <c r="P94" s="13">
        <f t="shared" si="13"/>
        <v>82.581568190263837</v>
      </c>
      <c r="Q94" s="3">
        <f t="shared" si="14"/>
        <v>14.418431809736157</v>
      </c>
      <c r="R94" s="21">
        <v>1045</v>
      </c>
      <c r="S94" s="21">
        <v>97</v>
      </c>
      <c r="T94" s="53">
        <v>324.26</v>
      </c>
      <c r="U94" s="13">
        <f t="shared" si="15"/>
        <v>30.124489037532516</v>
      </c>
      <c r="V94" s="16"/>
      <c r="W94" s="27">
        <v>1</v>
      </c>
    </row>
    <row r="95" spans="1:23" ht="21" x14ac:dyDescent="0.25">
      <c r="A95" s="9">
        <v>88</v>
      </c>
      <c r="B95" s="56" t="s">
        <v>38</v>
      </c>
      <c r="C95" s="148"/>
      <c r="D95" s="53" t="s">
        <v>34</v>
      </c>
      <c r="E95" s="53">
        <v>1405</v>
      </c>
      <c r="F95" s="3">
        <f t="shared" si="8"/>
        <v>81.237458193979947</v>
      </c>
      <c r="G95" s="53">
        <v>874.44</v>
      </c>
      <c r="H95" s="3">
        <f t="shared" si="9"/>
        <v>80.079895949461175</v>
      </c>
      <c r="I95" s="53">
        <v>861.98</v>
      </c>
      <c r="J95" s="3">
        <f t="shared" si="10"/>
        <v>10.279635823114084</v>
      </c>
      <c r="K95" s="13">
        <v>110.65</v>
      </c>
      <c r="L95" s="53">
        <v>1.1399999999999999</v>
      </c>
      <c r="M95" s="3">
        <f t="shared" si="11"/>
        <v>0.10590858416945373</v>
      </c>
      <c r="N95" s="13">
        <v>197.26</v>
      </c>
      <c r="O95" s="13">
        <f t="shared" si="12"/>
        <v>14.208658491267176</v>
      </c>
      <c r="P95" s="13">
        <f t="shared" si="13"/>
        <v>104.67409884801188</v>
      </c>
      <c r="Q95" s="3">
        <f t="shared" si="14"/>
        <v>18.325901151988109</v>
      </c>
      <c r="R95" s="21">
        <v>1328</v>
      </c>
      <c r="S95" s="21">
        <v>123</v>
      </c>
      <c r="T95" s="53">
        <v>412.07</v>
      </c>
      <c r="U95" s="13">
        <f t="shared" si="15"/>
        <v>38.282237086584914</v>
      </c>
      <c r="V95" s="16"/>
      <c r="W95" s="27">
        <v>1</v>
      </c>
    </row>
    <row r="96" spans="1:23" ht="21.75" thickBot="1" x14ac:dyDescent="0.3">
      <c r="A96" s="57">
        <v>89</v>
      </c>
      <c r="B96" s="57" t="s">
        <v>38</v>
      </c>
      <c r="C96" s="149"/>
      <c r="D96" s="55" t="s">
        <v>34</v>
      </c>
      <c r="E96" s="55">
        <v>1406</v>
      </c>
      <c r="F96" s="33">
        <f t="shared" si="8"/>
        <v>81.317354143441094</v>
      </c>
      <c r="G96" s="34">
        <v>875.3</v>
      </c>
      <c r="H96" s="33">
        <f t="shared" si="9"/>
        <v>80.079895949461175</v>
      </c>
      <c r="I96" s="55">
        <v>861.98</v>
      </c>
      <c r="J96" s="33">
        <f t="shared" si="10"/>
        <v>10.279635823114084</v>
      </c>
      <c r="K96" s="34">
        <v>110.65</v>
      </c>
      <c r="L96" s="55">
        <v>1.1399999999999999</v>
      </c>
      <c r="M96" s="33">
        <f t="shared" si="11"/>
        <v>0.10590858416945373</v>
      </c>
      <c r="N96" s="55">
        <v>196.72</v>
      </c>
      <c r="O96" s="108">
        <f t="shared" si="12"/>
        <v>14.258825715347442</v>
      </c>
      <c r="P96" s="108">
        <f t="shared" si="13"/>
        <v>104.72426607209215</v>
      </c>
      <c r="Q96" s="33">
        <f t="shared" si="14"/>
        <v>18.275733927907844</v>
      </c>
      <c r="R96" s="35">
        <v>1324</v>
      </c>
      <c r="S96" s="35">
        <v>123</v>
      </c>
      <c r="T96" s="34">
        <v>410.83</v>
      </c>
      <c r="U96" s="34">
        <f t="shared" si="15"/>
        <v>38.16703827573393</v>
      </c>
      <c r="V96" s="36"/>
      <c r="W96" s="42">
        <v>1</v>
      </c>
    </row>
    <row r="97" spans="6:23" ht="21" thickBot="1" x14ac:dyDescent="0.3">
      <c r="F97" s="29">
        <f>SUM(F7:F96)</f>
        <v>6339.3394648829399</v>
      </c>
      <c r="G97" s="30">
        <f t="shared" ref="G97:T97" si="16">SUM(G7:G96)</f>
        <v>68236.649999999965</v>
      </c>
      <c r="H97" s="30">
        <f>SUM(H7:H96)</f>
        <v>6281.4892233370565</v>
      </c>
      <c r="I97" s="30">
        <f t="shared" si="16"/>
        <v>67613.950000000114</v>
      </c>
      <c r="J97" s="30">
        <f t="shared" si="16"/>
        <v>484.60888145670731</v>
      </c>
      <c r="K97" s="30">
        <f t="shared" si="16"/>
        <v>5216.3299999999936</v>
      </c>
      <c r="L97" s="58">
        <f t="shared" si="16"/>
        <v>84.430000000000049</v>
      </c>
      <c r="M97" s="106">
        <f>SUM(M7:M96)</f>
        <v>7.8437383872166588</v>
      </c>
      <c r="N97" s="107">
        <f t="shared" si="16"/>
        <v>14533.010000000004</v>
      </c>
      <c r="O97" s="106">
        <f>SUM(O7:O96)</f>
        <v>969.90858416945309</v>
      </c>
      <c r="P97" s="106">
        <f>SUM(P7:P96)</f>
        <v>7743.8504273504268</v>
      </c>
      <c r="Q97" s="105">
        <f t="shared" si="16"/>
        <v>1350.149572649573</v>
      </c>
      <c r="R97" s="30">
        <f t="shared" si="16"/>
        <v>97835</v>
      </c>
      <c r="S97" s="30">
        <f t="shared" si="16"/>
        <v>9094</v>
      </c>
      <c r="T97" s="30">
        <f t="shared" si="16"/>
        <v>30417.420000000009</v>
      </c>
      <c r="U97" s="58">
        <f>SUM(U7:U96)</f>
        <v>2825.8472686733553</v>
      </c>
      <c r="V97" s="59">
        <f>SUM(V7:V96)</f>
        <v>10</v>
      </c>
      <c r="W97" s="60">
        <f>SUM(W7:W96)</f>
        <v>52</v>
      </c>
    </row>
    <row r="100" spans="6:23" x14ac:dyDescent="0.25">
      <c r="M100"/>
    </row>
    <row r="101" spans="6:23" x14ac:dyDescent="0.25">
      <c r="M101"/>
    </row>
  </sheetData>
  <mergeCells count="40">
    <mergeCell ref="D5:D6"/>
    <mergeCell ref="O5:O6"/>
    <mergeCell ref="P5:P6"/>
    <mergeCell ref="A4:S4"/>
    <mergeCell ref="U4:W4"/>
    <mergeCell ref="F5:F6"/>
    <mergeCell ref="G5:G6"/>
    <mergeCell ref="U5:U6"/>
    <mergeCell ref="K5:K6"/>
    <mergeCell ref="L5:L6"/>
    <mergeCell ref="N5:N6"/>
    <mergeCell ref="I5:I6"/>
    <mergeCell ref="R5:R6"/>
    <mergeCell ref="Q5:Q6"/>
    <mergeCell ref="S5:S6"/>
    <mergeCell ref="T5:T6"/>
    <mergeCell ref="A2:W3"/>
    <mergeCell ref="V5:W5"/>
    <mergeCell ref="C67:C72"/>
    <mergeCell ref="C73:C78"/>
    <mergeCell ref="C7:C12"/>
    <mergeCell ref="C13:C18"/>
    <mergeCell ref="C19:C24"/>
    <mergeCell ref="C25:C30"/>
    <mergeCell ref="C31:C36"/>
    <mergeCell ref="A5:A6"/>
    <mergeCell ref="B5:B6"/>
    <mergeCell ref="C5:C6"/>
    <mergeCell ref="E5:E6"/>
    <mergeCell ref="H5:H6"/>
    <mergeCell ref="J5:J6"/>
    <mergeCell ref="M5:M6"/>
    <mergeCell ref="C79:C84"/>
    <mergeCell ref="C85:C90"/>
    <mergeCell ref="C91:C96"/>
    <mergeCell ref="C37:C42"/>
    <mergeCell ref="C43:C48"/>
    <mergeCell ref="C49:C54"/>
    <mergeCell ref="C55:C60"/>
    <mergeCell ref="C61:C66"/>
  </mergeCells>
  <pageMargins left="0.23622047244094491" right="0.23622047244094491" top="0.74803149606299213" bottom="0.74803149606299213" header="0.31496062992125984" footer="0.31496062992125984"/>
  <pageSetup paperSize="9" scale="59" fitToHeight="0" orientation="landscape" r:id="rId1"/>
  <rowBreaks count="3" manualBreakCount="3">
    <brk id="30" max="22" man="1"/>
    <brk id="54" max="22" man="1"/>
    <brk id="78" max="22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94"/>
  <sheetViews>
    <sheetView showGridLines="0" zoomScale="68" zoomScaleNormal="68" workbookViewId="0">
      <selection activeCell="O99" sqref="O99"/>
    </sheetView>
  </sheetViews>
  <sheetFormatPr defaultRowHeight="20.25" x14ac:dyDescent="0.25"/>
  <cols>
    <col min="1" max="1" width="7.85546875" style="1" bestFit="1" customWidth="1"/>
    <col min="2" max="2" width="11.140625" style="1" customWidth="1"/>
    <col min="3" max="3" width="20" style="1" bestFit="1" customWidth="1"/>
    <col min="4" max="4" width="20" style="1" customWidth="1"/>
    <col min="5" max="5" width="18.140625" style="1" customWidth="1"/>
    <col min="6" max="7" width="16.28515625" style="1" hidden="1" customWidth="1"/>
    <col min="8" max="8" width="21.140625" style="1" customWidth="1"/>
    <col min="9" max="9" width="18.5703125" style="1" hidden="1" customWidth="1"/>
    <col min="10" max="10" width="16.140625" style="1" customWidth="1"/>
    <col min="11" max="11" width="16.140625" style="1" hidden="1" customWidth="1"/>
    <col min="12" max="12" width="20.5703125" style="1" hidden="1" customWidth="1"/>
    <col min="13" max="13" width="19.28515625" style="1" customWidth="1"/>
    <col min="14" max="14" width="21" style="1" hidden="1" customWidth="1"/>
    <col min="15" max="16" width="21" style="1" customWidth="1"/>
    <col min="17" max="17" width="24.140625" style="1" customWidth="1"/>
    <col min="18" max="18" width="18.140625" style="1" hidden="1" customWidth="1"/>
    <col min="19" max="19" width="16.5703125" style="4" customWidth="1"/>
    <col min="20" max="20" width="15.7109375" style="1" customWidth="1"/>
    <col min="21" max="21" width="13.7109375" style="5" hidden="1" customWidth="1"/>
    <col min="22" max="22" width="13.140625" style="1" bestFit="1" customWidth="1"/>
    <col min="23" max="23" width="21.140625" style="1" customWidth="1"/>
    <col min="24" max="16384" width="9.140625" style="1"/>
  </cols>
  <sheetData>
    <row r="1" spans="1:23" ht="21" thickBot="1" x14ac:dyDescent="0.3"/>
    <row r="2" spans="1:23" x14ac:dyDescent="0.25">
      <c r="A2" s="150" t="s">
        <v>42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2"/>
    </row>
    <row r="3" spans="1:23" ht="40.5" customHeight="1" thickBot="1" x14ac:dyDescent="0.3">
      <c r="A3" s="153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5"/>
    </row>
    <row r="4" spans="1:23" ht="27.75" thickBot="1" x14ac:dyDescent="0.3">
      <c r="A4" s="174" t="s">
        <v>44</v>
      </c>
      <c r="B4" s="175"/>
      <c r="C4" s="175"/>
      <c r="D4" s="175"/>
      <c r="E4" s="175"/>
      <c r="F4" s="175"/>
      <c r="G4" s="175"/>
      <c r="H4" s="175"/>
      <c r="I4" s="175"/>
      <c r="J4" s="175"/>
      <c r="K4" s="175"/>
      <c r="L4" s="175"/>
      <c r="M4" s="175"/>
      <c r="N4" s="175"/>
      <c r="O4" s="175"/>
      <c r="P4" s="175"/>
      <c r="Q4" s="175"/>
      <c r="R4" s="175"/>
      <c r="S4" s="175"/>
      <c r="T4" s="174" t="s">
        <v>97</v>
      </c>
      <c r="U4" s="175"/>
      <c r="V4" s="175"/>
      <c r="W4" s="176"/>
    </row>
    <row r="5" spans="1:23" s="2" customFormat="1" ht="20.25" customHeight="1" x14ac:dyDescent="0.25">
      <c r="A5" s="159" t="s">
        <v>0</v>
      </c>
      <c r="B5" s="161" t="s">
        <v>1</v>
      </c>
      <c r="C5" s="161" t="s">
        <v>2</v>
      </c>
      <c r="D5" s="161" t="s">
        <v>3</v>
      </c>
      <c r="E5" s="161" t="s">
        <v>86</v>
      </c>
      <c r="F5" s="163" t="s">
        <v>5</v>
      </c>
      <c r="G5" s="163" t="s">
        <v>4</v>
      </c>
      <c r="H5" s="161" t="s">
        <v>87</v>
      </c>
      <c r="I5" s="161" t="s">
        <v>6</v>
      </c>
      <c r="J5" s="161" t="s">
        <v>88</v>
      </c>
      <c r="K5" s="161" t="s">
        <v>9</v>
      </c>
      <c r="L5" s="161" t="s">
        <v>10</v>
      </c>
      <c r="M5" s="161" t="s">
        <v>89</v>
      </c>
      <c r="N5" s="161" t="s">
        <v>11</v>
      </c>
      <c r="O5" s="161" t="s">
        <v>90</v>
      </c>
      <c r="P5" s="161" t="s">
        <v>91</v>
      </c>
      <c r="Q5" s="161" t="s">
        <v>92</v>
      </c>
      <c r="R5" s="171" t="s">
        <v>7</v>
      </c>
      <c r="S5" s="171" t="s">
        <v>93</v>
      </c>
      <c r="T5" s="161" t="s">
        <v>8</v>
      </c>
      <c r="U5" s="161" t="s">
        <v>94</v>
      </c>
      <c r="V5" s="156" t="s">
        <v>95</v>
      </c>
      <c r="W5" s="157"/>
    </row>
    <row r="6" spans="1:23" ht="102.75" customHeight="1" x14ac:dyDescent="0.25">
      <c r="A6" s="160"/>
      <c r="B6" s="162"/>
      <c r="C6" s="162"/>
      <c r="D6" s="162"/>
      <c r="E6" s="162"/>
      <c r="F6" s="170"/>
      <c r="G6" s="170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72"/>
      <c r="S6" s="172"/>
      <c r="T6" s="162"/>
      <c r="U6" s="162"/>
      <c r="V6" s="11" t="s">
        <v>35</v>
      </c>
      <c r="W6" s="61" t="s">
        <v>71</v>
      </c>
    </row>
    <row r="7" spans="1:23" ht="21" x14ac:dyDescent="0.25">
      <c r="A7" s="9">
        <v>1</v>
      </c>
      <c r="B7" s="56" t="s">
        <v>37</v>
      </c>
      <c r="C7" s="173" t="s">
        <v>18</v>
      </c>
      <c r="D7" s="56" t="s">
        <v>33</v>
      </c>
      <c r="E7" s="56" t="s">
        <v>12</v>
      </c>
      <c r="F7" s="3">
        <f t="shared" ref="F7:F43" si="0">G7/10.764</f>
        <v>66.095317725752523</v>
      </c>
      <c r="G7" s="56">
        <v>711.45</v>
      </c>
      <c r="H7" s="3">
        <f t="shared" ref="H7:H43" si="1">I7/10.764</f>
        <v>65.730211817168339</v>
      </c>
      <c r="I7" s="56">
        <v>707.52</v>
      </c>
      <c r="J7" s="3">
        <f t="shared" ref="J7:J43" si="2">K7/10.764</f>
        <v>3.7114455592716467</v>
      </c>
      <c r="K7" s="56">
        <v>39.950000000000003</v>
      </c>
      <c r="L7" s="56">
        <v>0.87</v>
      </c>
      <c r="M7" s="3">
        <f t="shared" ref="M7:M43" si="3">L7/10.764</f>
        <v>8.0824972129319966E-2</v>
      </c>
      <c r="N7" s="56">
        <v>153.77000000000001</v>
      </c>
      <c r="O7" s="3">
        <f>S7-H7-J7-M7-Q7</f>
        <v>10.19193608324043</v>
      </c>
      <c r="P7" s="3">
        <f>H7+J7+M7+O7</f>
        <v>79.714418431809747</v>
      </c>
      <c r="Q7" s="3">
        <f t="shared" ref="Q7:Q43" si="4">N7/10.764</f>
        <v>14.285581568190265</v>
      </c>
      <c r="R7" s="21">
        <v>1016</v>
      </c>
      <c r="S7" s="21">
        <v>94</v>
      </c>
      <c r="T7" s="17">
        <v>29.288368636194726</v>
      </c>
      <c r="U7" s="18">
        <v>315.26</v>
      </c>
      <c r="V7" s="56"/>
      <c r="W7" s="10">
        <v>1</v>
      </c>
    </row>
    <row r="8" spans="1:23" ht="21" x14ac:dyDescent="0.25">
      <c r="A8" s="9">
        <v>2</v>
      </c>
      <c r="B8" s="56" t="s">
        <v>37</v>
      </c>
      <c r="C8" s="173"/>
      <c r="D8" s="56" t="s">
        <v>34</v>
      </c>
      <c r="E8" s="56" t="s">
        <v>14</v>
      </c>
      <c r="F8" s="3">
        <f t="shared" si="0"/>
        <v>81.246748420661461</v>
      </c>
      <c r="G8" s="56">
        <v>874.54</v>
      </c>
      <c r="H8" s="3">
        <f t="shared" si="1"/>
        <v>80.079895949461175</v>
      </c>
      <c r="I8" s="56">
        <v>861.98</v>
      </c>
      <c r="J8" s="3">
        <f t="shared" si="2"/>
        <v>7.4507617985878865</v>
      </c>
      <c r="K8" s="3">
        <v>80.2</v>
      </c>
      <c r="L8" s="3">
        <v>1.1000000000000001</v>
      </c>
      <c r="M8" s="3">
        <f t="shared" si="3"/>
        <v>0.10219249349684134</v>
      </c>
      <c r="N8" s="56">
        <v>194.05</v>
      </c>
      <c r="O8" s="3">
        <f t="shared" ref="O8:O68" si="5">S8-H8-J8-M8-Q8</f>
        <v>13.339464882943133</v>
      </c>
      <c r="P8" s="3">
        <f t="shared" ref="P8:P68" si="6">H8+J8+M8+O8</f>
        <v>100.97231512448904</v>
      </c>
      <c r="Q8" s="3">
        <f t="shared" si="4"/>
        <v>18.027684875510964</v>
      </c>
      <c r="R8" s="21">
        <v>1282</v>
      </c>
      <c r="S8" s="21">
        <v>119</v>
      </c>
      <c r="T8" s="17">
        <v>36.956521739130437</v>
      </c>
      <c r="U8" s="17">
        <v>397.8</v>
      </c>
      <c r="V8" s="56"/>
      <c r="W8" s="10">
        <v>1</v>
      </c>
    </row>
    <row r="9" spans="1:23" ht="21" x14ac:dyDescent="0.25">
      <c r="A9" s="9">
        <v>3</v>
      </c>
      <c r="B9" s="56" t="s">
        <v>37</v>
      </c>
      <c r="C9" s="173"/>
      <c r="D9" s="56" t="s">
        <v>33</v>
      </c>
      <c r="E9" s="56" t="s">
        <v>17</v>
      </c>
      <c r="F9" s="3">
        <f t="shared" si="0"/>
        <v>66.266257896692679</v>
      </c>
      <c r="G9" s="3">
        <v>713.29</v>
      </c>
      <c r="H9" s="3">
        <f t="shared" si="1"/>
        <v>65.730211817168339</v>
      </c>
      <c r="I9" s="3">
        <v>707.52</v>
      </c>
      <c r="J9" s="3">
        <f t="shared" si="2"/>
        <v>3.7114455592716467</v>
      </c>
      <c r="K9" s="3">
        <v>39.950000000000003</v>
      </c>
      <c r="L9" s="56">
        <v>0.87</v>
      </c>
      <c r="M9" s="3">
        <f t="shared" si="3"/>
        <v>8.0824972129319966E-2</v>
      </c>
      <c r="N9" s="56">
        <v>153.52000000000001</v>
      </c>
      <c r="O9" s="3">
        <f t="shared" si="5"/>
        <v>10.215161649944257</v>
      </c>
      <c r="P9" s="3">
        <f t="shared" si="6"/>
        <v>79.737643998513562</v>
      </c>
      <c r="Q9" s="3">
        <f t="shared" si="4"/>
        <v>14.262356001486438</v>
      </c>
      <c r="R9" s="21">
        <v>1014</v>
      </c>
      <c r="S9" s="21">
        <v>94</v>
      </c>
      <c r="T9" s="17">
        <v>29.23076923076923</v>
      </c>
      <c r="U9" s="17">
        <v>314.64</v>
      </c>
      <c r="V9" s="56"/>
      <c r="W9" s="10">
        <v>1</v>
      </c>
    </row>
    <row r="10" spans="1:23" ht="21" x14ac:dyDescent="0.25">
      <c r="A10" s="9">
        <v>4</v>
      </c>
      <c r="B10" s="56" t="s">
        <v>37</v>
      </c>
      <c r="C10" s="173" t="s">
        <v>19</v>
      </c>
      <c r="D10" s="19" t="s">
        <v>33</v>
      </c>
      <c r="E10" s="56">
        <v>101</v>
      </c>
      <c r="F10" s="3">
        <f t="shared" si="0"/>
        <v>66.095317725752523</v>
      </c>
      <c r="G10" s="56">
        <v>711.45</v>
      </c>
      <c r="H10" s="3">
        <f t="shared" si="1"/>
        <v>65.730211817168339</v>
      </c>
      <c r="I10" s="56">
        <v>707.52</v>
      </c>
      <c r="J10" s="3">
        <f t="shared" si="2"/>
        <v>3.7114455592716467</v>
      </c>
      <c r="K10" s="56">
        <v>39.950000000000003</v>
      </c>
      <c r="L10" s="56">
        <v>0.86</v>
      </c>
      <c r="M10" s="3">
        <f t="shared" si="3"/>
        <v>7.9895949461166862E-2</v>
      </c>
      <c r="N10" s="56">
        <v>151.06</v>
      </c>
      <c r="O10" s="3">
        <f t="shared" si="5"/>
        <v>9.4446302489780738</v>
      </c>
      <c r="P10" s="3">
        <f t="shared" si="6"/>
        <v>78.966183574879224</v>
      </c>
      <c r="Q10" s="3">
        <f>N10/10.764</f>
        <v>14.033816425120774</v>
      </c>
      <c r="R10" s="21">
        <v>998</v>
      </c>
      <c r="S10" s="21">
        <v>93</v>
      </c>
      <c r="T10" s="17">
        <v>28.769973987365294</v>
      </c>
      <c r="U10" s="18">
        <v>309.68</v>
      </c>
      <c r="V10" s="56"/>
      <c r="W10" s="10"/>
    </row>
    <row r="11" spans="1:23" ht="21" x14ac:dyDescent="0.25">
      <c r="A11" s="9">
        <v>5</v>
      </c>
      <c r="B11" s="56" t="s">
        <v>37</v>
      </c>
      <c r="C11" s="173"/>
      <c r="D11" s="19" t="s">
        <v>33</v>
      </c>
      <c r="E11" s="56">
        <v>102</v>
      </c>
      <c r="F11" s="3">
        <f t="shared" si="0"/>
        <v>66.095317725752523</v>
      </c>
      <c r="G11" s="56">
        <v>711.45</v>
      </c>
      <c r="H11" s="3">
        <f t="shared" si="1"/>
        <v>65.730211817168339</v>
      </c>
      <c r="I11" s="56">
        <v>707.52</v>
      </c>
      <c r="J11" s="3">
        <f t="shared" si="2"/>
        <v>3.7114455592716467</v>
      </c>
      <c r="K11" s="56">
        <v>39.950000000000003</v>
      </c>
      <c r="L11" s="56">
        <v>0.86</v>
      </c>
      <c r="M11" s="3">
        <f t="shared" si="3"/>
        <v>7.9895949461166862E-2</v>
      </c>
      <c r="N11" s="56">
        <v>151.37</v>
      </c>
      <c r="O11" s="3">
        <f t="shared" si="5"/>
        <v>9.4158305462653278</v>
      </c>
      <c r="P11" s="3">
        <f t="shared" si="6"/>
        <v>78.937383872166478</v>
      </c>
      <c r="Q11" s="3">
        <f t="shared" si="4"/>
        <v>14.06261612783352</v>
      </c>
      <c r="R11" s="21">
        <v>1000</v>
      </c>
      <c r="S11" s="21">
        <v>93</v>
      </c>
      <c r="T11" s="17">
        <v>28.827573392790786</v>
      </c>
      <c r="U11" s="17">
        <v>310.3</v>
      </c>
      <c r="V11" s="56"/>
      <c r="W11" s="10"/>
    </row>
    <row r="12" spans="1:23" ht="21" x14ac:dyDescent="0.25">
      <c r="A12" s="9">
        <v>6</v>
      </c>
      <c r="B12" s="56" t="s">
        <v>37</v>
      </c>
      <c r="C12" s="173"/>
      <c r="D12" s="19" t="s">
        <v>34</v>
      </c>
      <c r="E12" s="56">
        <v>103</v>
      </c>
      <c r="F12" s="3">
        <f t="shared" si="0"/>
        <v>81.246748420661461</v>
      </c>
      <c r="G12" s="56">
        <v>874.54</v>
      </c>
      <c r="H12" s="3">
        <f t="shared" si="1"/>
        <v>80.049238201412123</v>
      </c>
      <c r="I12" s="3">
        <v>861.65</v>
      </c>
      <c r="J12" s="3">
        <f t="shared" si="2"/>
        <v>7.4507617985878865</v>
      </c>
      <c r="K12" s="3">
        <v>80.2</v>
      </c>
      <c r="L12" s="56">
        <v>1.0900000000000001</v>
      </c>
      <c r="M12" s="3">
        <f t="shared" si="3"/>
        <v>0.10126347082868824</v>
      </c>
      <c r="N12" s="56">
        <v>191.67</v>
      </c>
      <c r="O12" s="3">
        <f t="shared" si="5"/>
        <v>12.592159048680777</v>
      </c>
      <c r="P12" s="3">
        <f t="shared" si="6"/>
        <v>100.19342251950948</v>
      </c>
      <c r="Q12" s="3">
        <f t="shared" si="4"/>
        <v>17.806577480490525</v>
      </c>
      <c r="R12" s="21">
        <v>1266</v>
      </c>
      <c r="S12" s="21">
        <v>118</v>
      </c>
      <c r="T12" s="17">
        <v>36.495726495726494</v>
      </c>
      <c r="U12" s="18">
        <v>392.84</v>
      </c>
      <c r="V12" s="56"/>
      <c r="W12" s="10">
        <v>1</v>
      </c>
    </row>
    <row r="13" spans="1:23" ht="21" x14ac:dyDescent="0.25">
      <c r="A13" s="9">
        <v>7</v>
      </c>
      <c r="B13" s="56" t="s">
        <v>37</v>
      </c>
      <c r="C13" s="173"/>
      <c r="D13" s="19" t="s">
        <v>34</v>
      </c>
      <c r="E13" s="56">
        <v>104</v>
      </c>
      <c r="F13" s="3">
        <f t="shared" si="0"/>
        <v>81.338721664808617</v>
      </c>
      <c r="G13" s="56">
        <v>875.53</v>
      </c>
      <c r="H13" s="3">
        <f t="shared" si="1"/>
        <v>80.049238201412123</v>
      </c>
      <c r="I13" s="3">
        <v>861.65</v>
      </c>
      <c r="J13" s="3">
        <f t="shared" si="2"/>
        <v>7.4507617985878865</v>
      </c>
      <c r="K13" s="3">
        <v>80.2</v>
      </c>
      <c r="L13" s="56">
        <v>1.0900000000000001</v>
      </c>
      <c r="M13" s="3">
        <f t="shared" si="3"/>
        <v>0.10126347082868824</v>
      </c>
      <c r="N13" s="3">
        <v>192.4</v>
      </c>
      <c r="O13" s="3">
        <f t="shared" si="5"/>
        <v>12.5243403939056</v>
      </c>
      <c r="P13" s="3">
        <f t="shared" si="6"/>
        <v>100.1256038647343</v>
      </c>
      <c r="Q13" s="3">
        <f t="shared" si="4"/>
        <v>17.874396135265702</v>
      </c>
      <c r="R13" s="21">
        <v>1271</v>
      </c>
      <c r="S13" s="21">
        <v>118</v>
      </c>
      <c r="T13" s="17">
        <v>36.639725009290231</v>
      </c>
      <c r="U13" s="18">
        <v>394.39</v>
      </c>
      <c r="V13" s="56"/>
      <c r="W13" s="10">
        <v>1</v>
      </c>
    </row>
    <row r="14" spans="1:23" ht="21" x14ac:dyDescent="0.25">
      <c r="A14" s="9">
        <v>8</v>
      </c>
      <c r="B14" s="56" t="s">
        <v>37</v>
      </c>
      <c r="C14" s="173"/>
      <c r="D14" s="19" t="s">
        <v>33</v>
      </c>
      <c r="E14" s="56">
        <v>105</v>
      </c>
      <c r="F14" s="3">
        <f t="shared" si="0"/>
        <v>66.188219992567824</v>
      </c>
      <c r="G14" s="56">
        <v>712.45</v>
      </c>
      <c r="H14" s="3">
        <f t="shared" si="1"/>
        <v>65.730211817168339</v>
      </c>
      <c r="I14" s="56">
        <v>707.52</v>
      </c>
      <c r="J14" s="3">
        <f t="shared" si="2"/>
        <v>3.7114455592716467</v>
      </c>
      <c r="K14" s="3">
        <v>39.950000000000003</v>
      </c>
      <c r="L14" s="56">
        <v>0.86</v>
      </c>
      <c r="M14" s="3">
        <f t="shared" si="3"/>
        <v>7.9895949461166862E-2</v>
      </c>
      <c r="N14" s="3">
        <v>151.68</v>
      </c>
      <c r="O14" s="3">
        <f t="shared" si="5"/>
        <v>9.3870308435525818</v>
      </c>
      <c r="P14" s="3">
        <f t="shared" si="6"/>
        <v>78.908584169453732</v>
      </c>
      <c r="Q14" s="3">
        <f t="shared" si="4"/>
        <v>14.091415830546266</v>
      </c>
      <c r="R14" s="21">
        <v>1002</v>
      </c>
      <c r="S14" s="21">
        <v>93</v>
      </c>
      <c r="T14" s="17">
        <v>28.885172798216281</v>
      </c>
      <c r="U14" s="18">
        <v>310.92</v>
      </c>
      <c r="V14" s="56"/>
      <c r="W14" s="10"/>
    </row>
    <row r="15" spans="1:23" ht="21" x14ac:dyDescent="0.25">
      <c r="A15" s="9">
        <v>9</v>
      </c>
      <c r="B15" s="56" t="s">
        <v>37</v>
      </c>
      <c r="C15" s="173"/>
      <c r="D15" s="19" t="s">
        <v>33</v>
      </c>
      <c r="E15" s="56">
        <v>106</v>
      </c>
      <c r="F15" s="3">
        <f t="shared" si="0"/>
        <v>66.266257896692679</v>
      </c>
      <c r="G15" s="3">
        <v>713.29</v>
      </c>
      <c r="H15" s="3">
        <f t="shared" si="1"/>
        <v>65.730211817168339</v>
      </c>
      <c r="I15" s="56">
        <v>707.52</v>
      </c>
      <c r="J15" s="3">
        <f t="shared" si="2"/>
        <v>3.7114455592716467</v>
      </c>
      <c r="K15" s="3">
        <v>39.950000000000003</v>
      </c>
      <c r="L15" s="56">
        <v>0.86</v>
      </c>
      <c r="M15" s="3">
        <f t="shared" si="3"/>
        <v>7.9895949461166862E-2</v>
      </c>
      <c r="N15" s="56">
        <v>151.13999999999999</v>
      </c>
      <c r="O15" s="3">
        <f t="shared" si="5"/>
        <v>9.4371980676328509</v>
      </c>
      <c r="P15" s="3">
        <f t="shared" si="6"/>
        <v>78.958751393534001</v>
      </c>
      <c r="Q15" s="3">
        <f t="shared" si="4"/>
        <v>14.041248606465997</v>
      </c>
      <c r="R15" s="21">
        <v>998</v>
      </c>
      <c r="S15" s="21">
        <v>93</v>
      </c>
      <c r="T15" s="17">
        <v>28.769973987365294</v>
      </c>
      <c r="U15" s="17">
        <v>309.68</v>
      </c>
      <c r="V15" s="56"/>
      <c r="W15" s="10"/>
    </row>
    <row r="16" spans="1:23" ht="21" x14ac:dyDescent="0.25">
      <c r="A16" s="9">
        <v>10</v>
      </c>
      <c r="B16" s="56" t="s">
        <v>37</v>
      </c>
      <c r="C16" s="173" t="s">
        <v>20</v>
      </c>
      <c r="D16" s="19" t="s">
        <v>33</v>
      </c>
      <c r="E16" s="56">
        <v>201</v>
      </c>
      <c r="F16" s="3">
        <f t="shared" si="0"/>
        <v>66.095317725752523</v>
      </c>
      <c r="G16" s="56">
        <v>711.45</v>
      </c>
      <c r="H16" s="3">
        <f t="shared" si="1"/>
        <v>65.730211817168339</v>
      </c>
      <c r="I16" s="56">
        <v>707.52</v>
      </c>
      <c r="J16" s="3">
        <f t="shared" si="2"/>
        <v>3.7114455592716467</v>
      </c>
      <c r="K16" s="56">
        <v>39.950000000000003</v>
      </c>
      <c r="L16" s="56">
        <v>0.86</v>
      </c>
      <c r="M16" s="3">
        <f t="shared" si="3"/>
        <v>7.9895949461166862E-2</v>
      </c>
      <c r="N16" s="56">
        <v>151.06</v>
      </c>
      <c r="O16" s="3">
        <f t="shared" si="5"/>
        <v>9.4446302489780738</v>
      </c>
      <c r="P16" s="3">
        <f t="shared" si="6"/>
        <v>78.966183574879224</v>
      </c>
      <c r="Q16" s="3">
        <f t="shared" si="4"/>
        <v>14.033816425120774</v>
      </c>
      <c r="R16" s="21">
        <v>998</v>
      </c>
      <c r="S16" s="21">
        <v>93</v>
      </c>
      <c r="T16" s="17">
        <v>30.434782608695656</v>
      </c>
      <c r="U16" s="17">
        <v>327.60000000000002</v>
      </c>
      <c r="V16" s="56"/>
      <c r="W16" s="10"/>
    </row>
    <row r="17" spans="1:23" ht="21" x14ac:dyDescent="0.25">
      <c r="A17" s="9">
        <v>11</v>
      </c>
      <c r="B17" s="56" t="s">
        <v>37</v>
      </c>
      <c r="C17" s="173"/>
      <c r="D17" s="19" t="s">
        <v>33</v>
      </c>
      <c r="E17" s="56">
        <v>202</v>
      </c>
      <c r="F17" s="3">
        <f t="shared" si="0"/>
        <v>66.095317725752523</v>
      </c>
      <c r="G17" s="56">
        <v>711.45</v>
      </c>
      <c r="H17" s="3">
        <f t="shared" si="1"/>
        <v>65.730211817168339</v>
      </c>
      <c r="I17" s="56">
        <v>707.52</v>
      </c>
      <c r="J17" s="3">
        <f t="shared" si="2"/>
        <v>3.7114455592716467</v>
      </c>
      <c r="K17" s="56">
        <v>39.950000000000003</v>
      </c>
      <c r="L17" s="56">
        <v>0.86</v>
      </c>
      <c r="M17" s="3">
        <f t="shared" si="3"/>
        <v>7.9895949461166862E-2</v>
      </c>
      <c r="N17" s="56">
        <v>151.37</v>
      </c>
      <c r="O17" s="3">
        <f t="shared" si="5"/>
        <v>9.4158305462653278</v>
      </c>
      <c r="P17" s="3">
        <f t="shared" si="6"/>
        <v>78.937383872166478</v>
      </c>
      <c r="Q17" s="3">
        <f t="shared" si="4"/>
        <v>14.06261612783352</v>
      </c>
      <c r="R17" s="21">
        <v>1000</v>
      </c>
      <c r="S17" s="21">
        <v>93</v>
      </c>
      <c r="T17" s="17">
        <v>28.827573392790786</v>
      </c>
      <c r="U17" s="17">
        <v>310.3</v>
      </c>
      <c r="V17" s="56"/>
      <c r="W17" s="10"/>
    </row>
    <row r="18" spans="1:23" ht="21" x14ac:dyDescent="0.25">
      <c r="A18" s="9">
        <v>12</v>
      </c>
      <c r="B18" s="56" t="s">
        <v>37</v>
      </c>
      <c r="C18" s="173"/>
      <c r="D18" s="19" t="s">
        <v>34</v>
      </c>
      <c r="E18" s="56">
        <v>203</v>
      </c>
      <c r="F18" s="3">
        <f t="shared" si="0"/>
        <v>81.246748420661461</v>
      </c>
      <c r="G18" s="56">
        <v>874.54</v>
      </c>
      <c r="H18" s="3">
        <f t="shared" si="1"/>
        <v>80.049238201412123</v>
      </c>
      <c r="I18" s="3">
        <v>861.65</v>
      </c>
      <c r="J18" s="3">
        <f t="shared" si="2"/>
        <v>7.4507617985878865</v>
      </c>
      <c r="K18" s="3">
        <v>80.2</v>
      </c>
      <c r="L18" s="56">
        <v>1.0900000000000001</v>
      </c>
      <c r="M18" s="3">
        <f t="shared" si="3"/>
        <v>0.10126347082868824</v>
      </c>
      <c r="N18" s="56">
        <v>191.67</v>
      </c>
      <c r="O18" s="3">
        <f t="shared" si="5"/>
        <v>12.592159048680777</v>
      </c>
      <c r="P18" s="3">
        <f t="shared" si="6"/>
        <v>100.19342251950948</v>
      </c>
      <c r="Q18" s="3">
        <f t="shared" si="4"/>
        <v>17.806577480490525</v>
      </c>
      <c r="R18" s="21">
        <v>1266</v>
      </c>
      <c r="S18" s="21">
        <v>118</v>
      </c>
      <c r="T18" s="17">
        <v>36.495726495726494</v>
      </c>
      <c r="U18" s="18">
        <v>392.84</v>
      </c>
      <c r="V18" s="56"/>
      <c r="W18" s="10">
        <v>1</v>
      </c>
    </row>
    <row r="19" spans="1:23" ht="21" x14ac:dyDescent="0.25">
      <c r="A19" s="9">
        <v>13</v>
      </c>
      <c r="B19" s="56" t="s">
        <v>37</v>
      </c>
      <c r="C19" s="173"/>
      <c r="D19" s="19" t="s">
        <v>34</v>
      </c>
      <c r="E19" s="56">
        <v>204</v>
      </c>
      <c r="F19" s="3">
        <f t="shared" si="0"/>
        <v>81.338721664808617</v>
      </c>
      <c r="G19" s="56">
        <v>875.53</v>
      </c>
      <c r="H19" s="3">
        <f t="shared" si="1"/>
        <v>80.049238201412123</v>
      </c>
      <c r="I19" s="3">
        <v>861.65</v>
      </c>
      <c r="J19" s="3">
        <f t="shared" si="2"/>
        <v>7.4507617985878865</v>
      </c>
      <c r="K19" s="3">
        <v>80.2</v>
      </c>
      <c r="L19" s="56">
        <v>1.0900000000000001</v>
      </c>
      <c r="M19" s="3">
        <f t="shared" si="3"/>
        <v>0.10126347082868824</v>
      </c>
      <c r="N19" s="3">
        <v>192.4</v>
      </c>
      <c r="O19" s="3">
        <f t="shared" si="5"/>
        <v>12.5243403939056</v>
      </c>
      <c r="P19" s="3">
        <f t="shared" si="6"/>
        <v>100.1256038647343</v>
      </c>
      <c r="Q19" s="3">
        <f t="shared" si="4"/>
        <v>17.874396135265702</v>
      </c>
      <c r="R19" s="21">
        <v>1271</v>
      </c>
      <c r="S19" s="21">
        <v>118</v>
      </c>
      <c r="T19" s="17">
        <v>36.639725009290231</v>
      </c>
      <c r="U19" s="18">
        <v>394.39</v>
      </c>
      <c r="V19" s="56"/>
      <c r="W19" s="10">
        <v>1</v>
      </c>
    </row>
    <row r="20" spans="1:23" ht="21" x14ac:dyDescent="0.25">
      <c r="A20" s="9">
        <v>14</v>
      </c>
      <c r="B20" s="56" t="s">
        <v>37</v>
      </c>
      <c r="C20" s="173"/>
      <c r="D20" s="19" t="s">
        <v>33</v>
      </c>
      <c r="E20" s="56">
        <v>205</v>
      </c>
      <c r="F20" s="3">
        <f t="shared" si="0"/>
        <v>66.188219992567824</v>
      </c>
      <c r="G20" s="56">
        <v>712.45</v>
      </c>
      <c r="H20" s="3">
        <f t="shared" si="1"/>
        <v>65.730211817168339</v>
      </c>
      <c r="I20" s="56">
        <v>707.52</v>
      </c>
      <c r="J20" s="3">
        <f t="shared" si="2"/>
        <v>3.7114455592716467</v>
      </c>
      <c r="K20" s="3">
        <v>39.950000000000003</v>
      </c>
      <c r="L20" s="56">
        <v>0.86</v>
      </c>
      <c r="M20" s="3">
        <f t="shared" si="3"/>
        <v>7.9895949461166862E-2</v>
      </c>
      <c r="N20" s="3">
        <v>151.68</v>
      </c>
      <c r="O20" s="3">
        <f t="shared" si="5"/>
        <v>9.3870308435525818</v>
      </c>
      <c r="P20" s="3">
        <f t="shared" si="6"/>
        <v>78.908584169453732</v>
      </c>
      <c r="Q20" s="3">
        <f t="shared" si="4"/>
        <v>14.091415830546266</v>
      </c>
      <c r="R20" s="21">
        <v>1002</v>
      </c>
      <c r="S20" s="21">
        <v>93</v>
      </c>
      <c r="T20" s="17">
        <v>28.885172798216281</v>
      </c>
      <c r="U20" s="18">
        <v>310.92</v>
      </c>
      <c r="V20" s="56"/>
      <c r="W20" s="10"/>
    </row>
    <row r="21" spans="1:23" ht="21" x14ac:dyDescent="0.25">
      <c r="A21" s="9">
        <v>15</v>
      </c>
      <c r="B21" s="56" t="s">
        <v>37</v>
      </c>
      <c r="C21" s="173"/>
      <c r="D21" s="19" t="s">
        <v>33</v>
      </c>
      <c r="E21" s="56">
        <v>206</v>
      </c>
      <c r="F21" s="3">
        <f t="shared" si="0"/>
        <v>66.266257896692679</v>
      </c>
      <c r="G21" s="3">
        <v>713.29</v>
      </c>
      <c r="H21" s="3">
        <f t="shared" si="1"/>
        <v>65.730211817168339</v>
      </c>
      <c r="I21" s="56">
        <v>707.52</v>
      </c>
      <c r="J21" s="3">
        <f t="shared" si="2"/>
        <v>3.7114455592716467</v>
      </c>
      <c r="K21" s="3">
        <v>39.950000000000003</v>
      </c>
      <c r="L21" s="56">
        <v>0.86</v>
      </c>
      <c r="M21" s="3">
        <f t="shared" si="3"/>
        <v>7.9895949461166862E-2</v>
      </c>
      <c r="N21" s="56">
        <v>151.13999999999999</v>
      </c>
      <c r="O21" s="3">
        <f t="shared" si="5"/>
        <v>9.4371980676328509</v>
      </c>
      <c r="P21" s="3">
        <f t="shared" si="6"/>
        <v>78.958751393534001</v>
      </c>
      <c r="Q21" s="3">
        <f t="shared" si="4"/>
        <v>14.041248606465997</v>
      </c>
      <c r="R21" s="21">
        <v>998</v>
      </c>
      <c r="S21" s="21">
        <v>93</v>
      </c>
      <c r="T21" s="17">
        <v>28.769973987365294</v>
      </c>
      <c r="U21" s="17">
        <v>309.68</v>
      </c>
      <c r="V21" s="56"/>
      <c r="W21" s="10"/>
    </row>
    <row r="22" spans="1:23" ht="21" x14ac:dyDescent="0.25">
      <c r="A22" s="9">
        <v>16</v>
      </c>
      <c r="B22" s="56" t="s">
        <v>37</v>
      </c>
      <c r="C22" s="173" t="s">
        <v>21</v>
      </c>
      <c r="D22" s="19" t="s">
        <v>33</v>
      </c>
      <c r="E22" s="56">
        <v>301</v>
      </c>
      <c r="F22" s="3">
        <f t="shared" si="0"/>
        <v>66.095317725752523</v>
      </c>
      <c r="G22" s="56">
        <v>711.45</v>
      </c>
      <c r="H22" s="3">
        <f t="shared" si="1"/>
        <v>65.730211817168339</v>
      </c>
      <c r="I22" s="56">
        <v>707.52</v>
      </c>
      <c r="J22" s="3">
        <f t="shared" si="2"/>
        <v>3.7114455592716467</v>
      </c>
      <c r="K22" s="56">
        <v>39.950000000000003</v>
      </c>
      <c r="L22" s="56">
        <v>0.86</v>
      </c>
      <c r="M22" s="3">
        <f t="shared" si="3"/>
        <v>7.9895949461166862E-2</v>
      </c>
      <c r="N22" s="56">
        <v>151.06</v>
      </c>
      <c r="O22" s="3">
        <f t="shared" si="5"/>
        <v>9.4446302489780738</v>
      </c>
      <c r="P22" s="3">
        <f t="shared" si="6"/>
        <v>78.966183574879224</v>
      </c>
      <c r="Q22" s="3">
        <f t="shared" si="4"/>
        <v>14.033816425120774</v>
      </c>
      <c r="R22" s="21">
        <v>998</v>
      </c>
      <c r="S22" s="21">
        <v>93</v>
      </c>
      <c r="T22" s="17">
        <v>28.769973987365294</v>
      </c>
      <c r="U22" s="18">
        <v>309.68</v>
      </c>
      <c r="V22" s="56"/>
      <c r="W22" s="10"/>
    </row>
    <row r="23" spans="1:23" ht="21" x14ac:dyDescent="0.25">
      <c r="A23" s="9">
        <v>17</v>
      </c>
      <c r="B23" s="56" t="s">
        <v>37</v>
      </c>
      <c r="C23" s="173"/>
      <c r="D23" s="19" t="s">
        <v>33</v>
      </c>
      <c r="E23" s="56">
        <v>302</v>
      </c>
      <c r="F23" s="3">
        <f t="shared" si="0"/>
        <v>66.095317725752523</v>
      </c>
      <c r="G23" s="56">
        <v>711.45</v>
      </c>
      <c r="H23" s="3">
        <f t="shared" si="1"/>
        <v>65.730211817168339</v>
      </c>
      <c r="I23" s="56">
        <v>707.52</v>
      </c>
      <c r="J23" s="3">
        <f t="shared" si="2"/>
        <v>3.7114455592716467</v>
      </c>
      <c r="K23" s="56">
        <v>39.950000000000003</v>
      </c>
      <c r="L23" s="56">
        <v>0.86</v>
      </c>
      <c r="M23" s="3">
        <f t="shared" si="3"/>
        <v>7.9895949461166862E-2</v>
      </c>
      <c r="N23" s="56">
        <v>151.37</v>
      </c>
      <c r="O23" s="3">
        <f t="shared" si="5"/>
        <v>9.4158305462653278</v>
      </c>
      <c r="P23" s="3">
        <f t="shared" si="6"/>
        <v>78.937383872166478</v>
      </c>
      <c r="Q23" s="3">
        <f t="shared" si="4"/>
        <v>14.06261612783352</v>
      </c>
      <c r="R23" s="21">
        <v>1000</v>
      </c>
      <c r="S23" s="21">
        <v>93</v>
      </c>
      <c r="T23" s="17">
        <v>28.827573392790786</v>
      </c>
      <c r="U23" s="17">
        <v>310.3</v>
      </c>
      <c r="V23" s="56"/>
      <c r="W23" s="10"/>
    </row>
    <row r="24" spans="1:23" ht="21" x14ac:dyDescent="0.25">
      <c r="A24" s="9">
        <v>18</v>
      </c>
      <c r="B24" s="56" t="s">
        <v>37</v>
      </c>
      <c r="C24" s="173"/>
      <c r="D24" s="19" t="s">
        <v>34</v>
      </c>
      <c r="E24" s="56">
        <v>303</v>
      </c>
      <c r="F24" s="3">
        <f t="shared" si="0"/>
        <v>81.246748420661461</v>
      </c>
      <c r="G24" s="56">
        <v>874.54</v>
      </c>
      <c r="H24" s="3">
        <f t="shared" si="1"/>
        <v>80.049238201412123</v>
      </c>
      <c r="I24" s="3">
        <v>861.65</v>
      </c>
      <c r="J24" s="3">
        <f t="shared" si="2"/>
        <v>7.4507617985878865</v>
      </c>
      <c r="K24" s="3">
        <v>80.2</v>
      </c>
      <c r="L24" s="56">
        <v>1.0900000000000001</v>
      </c>
      <c r="M24" s="3">
        <f t="shared" si="3"/>
        <v>0.10126347082868824</v>
      </c>
      <c r="N24" s="56">
        <v>191.67</v>
      </c>
      <c r="O24" s="3">
        <f t="shared" si="5"/>
        <v>12.592159048680777</v>
      </c>
      <c r="P24" s="3">
        <f t="shared" si="6"/>
        <v>100.19342251950948</v>
      </c>
      <c r="Q24" s="3">
        <f t="shared" si="4"/>
        <v>17.806577480490525</v>
      </c>
      <c r="R24" s="21">
        <v>1266</v>
      </c>
      <c r="S24" s="21">
        <v>118</v>
      </c>
      <c r="T24" s="17">
        <v>36.495726495726494</v>
      </c>
      <c r="U24" s="18">
        <v>392.84</v>
      </c>
      <c r="V24" s="56"/>
      <c r="W24" s="10">
        <v>1</v>
      </c>
    </row>
    <row r="25" spans="1:23" ht="21" x14ac:dyDescent="0.25">
      <c r="A25" s="9">
        <v>19</v>
      </c>
      <c r="B25" s="56" t="s">
        <v>37</v>
      </c>
      <c r="C25" s="173"/>
      <c r="D25" s="19" t="s">
        <v>34</v>
      </c>
      <c r="E25" s="56">
        <v>304</v>
      </c>
      <c r="F25" s="3">
        <f t="shared" si="0"/>
        <v>81.338721664808617</v>
      </c>
      <c r="G25" s="56">
        <v>875.53</v>
      </c>
      <c r="H25" s="3">
        <f t="shared" si="1"/>
        <v>80.049238201412123</v>
      </c>
      <c r="I25" s="3">
        <v>861.65</v>
      </c>
      <c r="J25" s="3">
        <f t="shared" si="2"/>
        <v>7.4507617985878865</v>
      </c>
      <c r="K25" s="3">
        <v>80.2</v>
      </c>
      <c r="L25" s="56">
        <v>1.0900000000000001</v>
      </c>
      <c r="M25" s="3">
        <f t="shared" si="3"/>
        <v>0.10126347082868824</v>
      </c>
      <c r="N25" s="3">
        <v>192.4</v>
      </c>
      <c r="O25" s="3">
        <f t="shared" si="5"/>
        <v>12.5243403939056</v>
      </c>
      <c r="P25" s="3">
        <f t="shared" si="6"/>
        <v>100.1256038647343</v>
      </c>
      <c r="Q25" s="3">
        <f t="shared" si="4"/>
        <v>17.874396135265702</v>
      </c>
      <c r="R25" s="21">
        <v>1271</v>
      </c>
      <c r="S25" s="21">
        <v>118</v>
      </c>
      <c r="T25" s="17">
        <v>36.639725009290231</v>
      </c>
      <c r="U25" s="18">
        <v>394.39</v>
      </c>
      <c r="V25" s="56"/>
      <c r="W25" s="10">
        <v>1</v>
      </c>
    </row>
    <row r="26" spans="1:23" ht="21" x14ac:dyDescent="0.25">
      <c r="A26" s="9">
        <v>20</v>
      </c>
      <c r="B26" s="56" t="s">
        <v>37</v>
      </c>
      <c r="C26" s="173"/>
      <c r="D26" s="19" t="s">
        <v>33</v>
      </c>
      <c r="E26" s="56">
        <v>305</v>
      </c>
      <c r="F26" s="3">
        <f t="shared" si="0"/>
        <v>66.188219992567824</v>
      </c>
      <c r="G26" s="56">
        <v>712.45</v>
      </c>
      <c r="H26" s="3">
        <f t="shared" si="1"/>
        <v>65.730211817168339</v>
      </c>
      <c r="I26" s="56">
        <v>707.52</v>
      </c>
      <c r="J26" s="3">
        <f t="shared" si="2"/>
        <v>3.7114455592716467</v>
      </c>
      <c r="K26" s="3">
        <v>39.950000000000003</v>
      </c>
      <c r="L26" s="56">
        <v>0.86</v>
      </c>
      <c r="M26" s="3">
        <f t="shared" si="3"/>
        <v>7.9895949461166862E-2</v>
      </c>
      <c r="N26" s="3">
        <v>151.68</v>
      </c>
      <c r="O26" s="3">
        <f t="shared" si="5"/>
        <v>9.3870308435525818</v>
      </c>
      <c r="P26" s="3">
        <f t="shared" si="6"/>
        <v>78.908584169453732</v>
      </c>
      <c r="Q26" s="3">
        <f t="shared" si="4"/>
        <v>14.091415830546266</v>
      </c>
      <c r="R26" s="21">
        <v>1002</v>
      </c>
      <c r="S26" s="21">
        <v>93</v>
      </c>
      <c r="T26" s="17">
        <v>30.556484578223714</v>
      </c>
      <c r="U26" s="18">
        <v>328.91</v>
      </c>
      <c r="V26" s="56"/>
      <c r="W26" s="10"/>
    </row>
    <row r="27" spans="1:23" ht="21" x14ac:dyDescent="0.25">
      <c r="A27" s="9">
        <v>21</v>
      </c>
      <c r="B27" s="56" t="s">
        <v>37</v>
      </c>
      <c r="C27" s="173"/>
      <c r="D27" s="19" t="s">
        <v>33</v>
      </c>
      <c r="E27" s="56">
        <v>306</v>
      </c>
      <c r="F27" s="3">
        <f t="shared" si="0"/>
        <v>66.266257896692679</v>
      </c>
      <c r="G27" s="3">
        <v>713.29</v>
      </c>
      <c r="H27" s="3">
        <f t="shared" si="1"/>
        <v>65.730211817168339</v>
      </c>
      <c r="I27" s="56">
        <v>707.52</v>
      </c>
      <c r="J27" s="3">
        <f t="shared" si="2"/>
        <v>3.7114455592716467</v>
      </c>
      <c r="K27" s="3">
        <v>39.950000000000003</v>
      </c>
      <c r="L27" s="56">
        <v>0.86</v>
      </c>
      <c r="M27" s="3">
        <f t="shared" si="3"/>
        <v>7.9895949461166862E-2</v>
      </c>
      <c r="N27" s="56">
        <v>151.13999999999999</v>
      </c>
      <c r="O27" s="3">
        <f t="shared" si="5"/>
        <v>9.4371980676328509</v>
      </c>
      <c r="P27" s="3">
        <f t="shared" si="6"/>
        <v>78.958751393534001</v>
      </c>
      <c r="Q27" s="3">
        <f t="shared" si="4"/>
        <v>14.041248606465997</v>
      </c>
      <c r="R27" s="21">
        <v>998</v>
      </c>
      <c r="S27" s="21">
        <v>93</v>
      </c>
      <c r="T27" s="17">
        <v>28.769973987365294</v>
      </c>
      <c r="U27" s="17">
        <v>309.68</v>
      </c>
      <c r="V27" s="56">
        <v>1</v>
      </c>
      <c r="W27" s="10"/>
    </row>
    <row r="28" spans="1:23" ht="21" x14ac:dyDescent="0.25">
      <c r="A28" s="9">
        <v>22</v>
      </c>
      <c r="B28" s="56" t="s">
        <v>37</v>
      </c>
      <c r="C28" s="173" t="s">
        <v>22</v>
      </c>
      <c r="D28" s="19" t="s">
        <v>33</v>
      </c>
      <c r="E28" s="56">
        <v>401</v>
      </c>
      <c r="F28" s="3">
        <f t="shared" si="0"/>
        <v>66.095317725752523</v>
      </c>
      <c r="G28" s="56">
        <v>711.45</v>
      </c>
      <c r="H28" s="3">
        <f t="shared" si="1"/>
        <v>65.810107766629514</v>
      </c>
      <c r="I28" s="56">
        <v>708.38</v>
      </c>
      <c r="J28" s="3">
        <f t="shared" si="2"/>
        <v>5.4208472686733558</v>
      </c>
      <c r="K28" s="56">
        <v>58.35</v>
      </c>
      <c r="L28" s="3">
        <v>0.9</v>
      </c>
      <c r="M28" s="3">
        <f t="shared" si="3"/>
        <v>8.3612040133779278E-2</v>
      </c>
      <c r="N28" s="56">
        <v>158.12</v>
      </c>
      <c r="O28" s="3">
        <f t="shared" si="5"/>
        <v>10.995726495726485</v>
      </c>
      <c r="P28" s="3">
        <f t="shared" si="6"/>
        <v>82.310293571163129</v>
      </c>
      <c r="Q28" s="3">
        <f t="shared" si="4"/>
        <v>14.689706428836866</v>
      </c>
      <c r="R28" s="21">
        <v>1044</v>
      </c>
      <c r="S28" s="21">
        <v>97</v>
      </c>
      <c r="T28" s="17">
        <v>30.09568933481977</v>
      </c>
      <c r="U28" s="18">
        <v>323.95</v>
      </c>
      <c r="V28" s="56"/>
      <c r="W28" s="10">
        <v>1</v>
      </c>
    </row>
    <row r="29" spans="1:23" ht="21" x14ac:dyDescent="0.25">
      <c r="A29" s="9">
        <v>23</v>
      </c>
      <c r="B29" s="56" t="s">
        <v>37</v>
      </c>
      <c r="C29" s="173"/>
      <c r="D29" s="19" t="s">
        <v>33</v>
      </c>
      <c r="E29" s="56">
        <v>402</v>
      </c>
      <c r="F29" s="3">
        <f t="shared" si="0"/>
        <v>66.095317725752523</v>
      </c>
      <c r="G29" s="56">
        <v>711.45</v>
      </c>
      <c r="H29" s="3">
        <f t="shared" si="1"/>
        <v>65.810107766629514</v>
      </c>
      <c r="I29" s="56">
        <v>708.38</v>
      </c>
      <c r="J29" s="3">
        <f t="shared" si="2"/>
        <v>5.4208472686733558</v>
      </c>
      <c r="K29" s="56">
        <v>58.35</v>
      </c>
      <c r="L29" s="3">
        <v>0.9</v>
      </c>
      <c r="M29" s="3">
        <f t="shared" si="3"/>
        <v>8.3612040133779278E-2</v>
      </c>
      <c r="N29" s="56">
        <v>158.43</v>
      </c>
      <c r="O29" s="3">
        <f t="shared" si="5"/>
        <v>10.966926793013739</v>
      </c>
      <c r="P29" s="3">
        <f t="shared" si="6"/>
        <v>82.281493868450383</v>
      </c>
      <c r="Q29" s="3">
        <f t="shared" si="4"/>
        <v>14.718506131549612</v>
      </c>
      <c r="R29" s="21">
        <v>1046</v>
      </c>
      <c r="S29" s="21">
        <v>97</v>
      </c>
      <c r="T29" s="17">
        <v>30.153288740245262</v>
      </c>
      <c r="U29" s="17">
        <v>324.57</v>
      </c>
      <c r="V29" s="56"/>
      <c r="W29" s="10">
        <v>1</v>
      </c>
    </row>
    <row r="30" spans="1:23" ht="21" x14ac:dyDescent="0.25">
      <c r="A30" s="9">
        <v>24</v>
      </c>
      <c r="B30" s="56" t="s">
        <v>37</v>
      </c>
      <c r="C30" s="173"/>
      <c r="D30" s="19" t="s">
        <v>34</v>
      </c>
      <c r="E30" s="56">
        <v>403</v>
      </c>
      <c r="F30" s="3">
        <f t="shared" si="0"/>
        <v>81.246748420661461</v>
      </c>
      <c r="G30" s="56">
        <v>874.54</v>
      </c>
      <c r="H30" s="3">
        <f t="shared" si="1"/>
        <v>80.029728725380906</v>
      </c>
      <c r="I30" s="56">
        <v>861.44</v>
      </c>
      <c r="J30" s="3">
        <f t="shared" si="2"/>
        <v>8.9678558156819026</v>
      </c>
      <c r="K30" s="3">
        <v>96.53</v>
      </c>
      <c r="L30" s="56">
        <v>1.1299999999999999</v>
      </c>
      <c r="M30" s="3">
        <f t="shared" si="3"/>
        <v>0.10497956150130063</v>
      </c>
      <c r="N30" s="56">
        <v>198.54</v>
      </c>
      <c r="O30" s="3">
        <f t="shared" si="5"/>
        <v>14.452619843924186</v>
      </c>
      <c r="P30" s="3">
        <f t="shared" si="6"/>
        <v>103.55518394648828</v>
      </c>
      <c r="Q30" s="3">
        <f t="shared" si="4"/>
        <v>18.444816053511705</v>
      </c>
      <c r="R30" s="21">
        <v>1311</v>
      </c>
      <c r="S30" s="21">
        <v>122</v>
      </c>
      <c r="T30" s="17">
        <v>37.792642140468232</v>
      </c>
      <c r="U30" s="17">
        <v>406.8</v>
      </c>
      <c r="V30" s="56"/>
      <c r="W30" s="10">
        <v>1</v>
      </c>
    </row>
    <row r="31" spans="1:23" ht="21" x14ac:dyDescent="0.25">
      <c r="A31" s="9">
        <v>25</v>
      </c>
      <c r="B31" s="56" t="s">
        <v>37</v>
      </c>
      <c r="C31" s="173"/>
      <c r="D31" s="19" t="s">
        <v>34</v>
      </c>
      <c r="E31" s="56">
        <v>404</v>
      </c>
      <c r="F31" s="3">
        <f t="shared" si="0"/>
        <v>81.338721664808617</v>
      </c>
      <c r="G31" s="56">
        <v>875.53</v>
      </c>
      <c r="H31" s="3">
        <f t="shared" si="1"/>
        <v>80.029728725380906</v>
      </c>
      <c r="I31" s="56">
        <v>861.44</v>
      </c>
      <c r="J31" s="3">
        <f t="shared" si="2"/>
        <v>8.9678558156819026</v>
      </c>
      <c r="K31" s="3">
        <v>96.53</v>
      </c>
      <c r="L31" s="56">
        <v>1.1299999999999999</v>
      </c>
      <c r="M31" s="3">
        <f t="shared" si="3"/>
        <v>0.10497956150130063</v>
      </c>
      <c r="N31" s="3">
        <v>199.26</v>
      </c>
      <c r="O31" s="3">
        <f t="shared" si="5"/>
        <v>14.385730211817162</v>
      </c>
      <c r="P31" s="3">
        <f t="shared" si="6"/>
        <v>103.48829431438126</v>
      </c>
      <c r="Q31" s="3">
        <f t="shared" si="4"/>
        <v>18.511705685618729</v>
      </c>
      <c r="R31" s="21">
        <v>1316</v>
      </c>
      <c r="S31" s="21">
        <v>122</v>
      </c>
      <c r="T31" s="17">
        <v>37.936640654031962</v>
      </c>
      <c r="U31" s="18">
        <v>408.35</v>
      </c>
      <c r="V31" s="56"/>
      <c r="W31" s="10">
        <v>1</v>
      </c>
    </row>
    <row r="32" spans="1:23" ht="21" x14ac:dyDescent="0.25">
      <c r="A32" s="9">
        <v>26</v>
      </c>
      <c r="B32" s="56" t="s">
        <v>37</v>
      </c>
      <c r="C32" s="173"/>
      <c r="D32" s="19" t="s">
        <v>33</v>
      </c>
      <c r="E32" s="56">
        <v>405</v>
      </c>
      <c r="F32" s="3">
        <f t="shared" si="0"/>
        <v>66.188219992567824</v>
      </c>
      <c r="G32" s="56">
        <v>712.45</v>
      </c>
      <c r="H32" s="3">
        <f t="shared" si="1"/>
        <v>65.829617242660731</v>
      </c>
      <c r="I32" s="56">
        <v>708.59</v>
      </c>
      <c r="J32" s="3">
        <f t="shared" si="2"/>
        <v>5.4208472686733558</v>
      </c>
      <c r="K32" s="3">
        <v>58.35</v>
      </c>
      <c r="L32" s="3">
        <v>0.9</v>
      </c>
      <c r="M32" s="3">
        <f t="shared" si="3"/>
        <v>8.3612040133779278E-2</v>
      </c>
      <c r="N32" s="3">
        <v>158.74</v>
      </c>
      <c r="O32" s="3">
        <f t="shared" si="5"/>
        <v>10.918617614269776</v>
      </c>
      <c r="P32" s="3">
        <f t="shared" si="6"/>
        <v>82.252694165737637</v>
      </c>
      <c r="Q32" s="3">
        <f t="shared" si="4"/>
        <v>14.747305834262358</v>
      </c>
      <c r="R32" s="21">
        <v>1048</v>
      </c>
      <c r="S32" s="21">
        <v>97</v>
      </c>
      <c r="T32" s="17">
        <v>30.210888145670754</v>
      </c>
      <c r="U32" s="18">
        <v>325.19</v>
      </c>
      <c r="V32" s="56"/>
      <c r="W32" s="10">
        <v>1</v>
      </c>
    </row>
    <row r="33" spans="1:23" ht="21" x14ac:dyDescent="0.25">
      <c r="A33" s="9">
        <v>27</v>
      </c>
      <c r="B33" s="56" t="s">
        <v>37</v>
      </c>
      <c r="C33" s="173"/>
      <c r="D33" s="19" t="s">
        <v>33</v>
      </c>
      <c r="E33" s="56">
        <v>406</v>
      </c>
      <c r="F33" s="3">
        <f t="shared" si="0"/>
        <v>66.266257896692679</v>
      </c>
      <c r="G33" s="3">
        <v>713.29</v>
      </c>
      <c r="H33" s="3">
        <f t="shared" si="1"/>
        <v>65.829617242660731</v>
      </c>
      <c r="I33" s="56">
        <v>708.59</v>
      </c>
      <c r="J33" s="3">
        <f t="shared" si="2"/>
        <v>5.4208472686733558</v>
      </c>
      <c r="K33" s="3">
        <v>58.35</v>
      </c>
      <c r="L33" s="3">
        <v>0.9</v>
      </c>
      <c r="M33" s="3">
        <f t="shared" si="3"/>
        <v>8.3612040133779278E-2</v>
      </c>
      <c r="N33" s="3">
        <v>158.19999999999999</v>
      </c>
      <c r="O33" s="3">
        <f t="shared" si="5"/>
        <v>10.968784838350045</v>
      </c>
      <c r="P33" s="3">
        <f t="shared" si="6"/>
        <v>82.302861389817906</v>
      </c>
      <c r="Q33" s="3">
        <f t="shared" si="4"/>
        <v>14.697138610182089</v>
      </c>
      <c r="R33" s="21">
        <v>1045</v>
      </c>
      <c r="S33" s="21">
        <v>97</v>
      </c>
      <c r="T33" s="17">
        <v>30.124489037532516</v>
      </c>
      <c r="U33" s="17">
        <v>324.26</v>
      </c>
      <c r="V33" s="56"/>
      <c r="W33" s="10">
        <v>1</v>
      </c>
    </row>
    <row r="34" spans="1:23" ht="21" x14ac:dyDescent="0.25">
      <c r="A34" s="9">
        <v>28</v>
      </c>
      <c r="B34" s="56" t="s">
        <v>37</v>
      </c>
      <c r="C34" s="173" t="s">
        <v>23</v>
      </c>
      <c r="D34" s="19" t="s">
        <v>33</v>
      </c>
      <c r="E34" s="56">
        <v>501</v>
      </c>
      <c r="F34" s="3">
        <f t="shared" si="0"/>
        <v>66.095317725752523</v>
      </c>
      <c r="G34" s="56">
        <v>711.45</v>
      </c>
      <c r="H34" s="3">
        <f t="shared" si="1"/>
        <v>65.810107766629514</v>
      </c>
      <c r="I34" s="56">
        <v>708.38</v>
      </c>
      <c r="J34" s="3">
        <f t="shared" si="2"/>
        <v>5.4208472686733558</v>
      </c>
      <c r="K34" s="56">
        <v>58.35</v>
      </c>
      <c r="L34" s="3">
        <v>0.9</v>
      </c>
      <c r="M34" s="3">
        <f t="shared" si="3"/>
        <v>8.3612040133779278E-2</v>
      </c>
      <c r="N34" s="56">
        <v>158.12</v>
      </c>
      <c r="O34" s="3">
        <f t="shared" si="5"/>
        <v>10.995726495726485</v>
      </c>
      <c r="P34" s="3">
        <f t="shared" si="6"/>
        <v>82.310293571163129</v>
      </c>
      <c r="Q34" s="3">
        <f t="shared" si="4"/>
        <v>14.689706428836866</v>
      </c>
      <c r="R34" s="21">
        <v>1044</v>
      </c>
      <c r="S34" s="21">
        <v>97</v>
      </c>
      <c r="T34" s="17">
        <v>31.837606837606838</v>
      </c>
      <c r="U34" s="17">
        <v>342.7</v>
      </c>
      <c r="V34" s="56">
        <v>1</v>
      </c>
      <c r="W34" s="10"/>
    </row>
    <row r="35" spans="1:23" ht="21" x14ac:dyDescent="0.25">
      <c r="A35" s="9">
        <v>29</v>
      </c>
      <c r="B35" s="56" t="s">
        <v>37</v>
      </c>
      <c r="C35" s="173"/>
      <c r="D35" s="19" t="s">
        <v>33</v>
      </c>
      <c r="E35" s="56">
        <v>502</v>
      </c>
      <c r="F35" s="3">
        <f t="shared" si="0"/>
        <v>66.095317725752523</v>
      </c>
      <c r="G35" s="56">
        <v>711.45</v>
      </c>
      <c r="H35" s="3">
        <f t="shared" si="1"/>
        <v>65.810107766629514</v>
      </c>
      <c r="I35" s="56">
        <v>708.38</v>
      </c>
      <c r="J35" s="3">
        <f t="shared" si="2"/>
        <v>5.4208472686733558</v>
      </c>
      <c r="K35" s="56">
        <v>58.35</v>
      </c>
      <c r="L35" s="3">
        <v>0.9</v>
      </c>
      <c r="M35" s="3">
        <f t="shared" si="3"/>
        <v>8.3612040133779278E-2</v>
      </c>
      <c r="N35" s="56">
        <v>158.43</v>
      </c>
      <c r="O35" s="3">
        <f t="shared" si="5"/>
        <v>10.966926793013739</v>
      </c>
      <c r="P35" s="3">
        <f t="shared" si="6"/>
        <v>82.281493868450383</v>
      </c>
      <c r="Q35" s="3">
        <f t="shared" si="4"/>
        <v>14.718506131549612</v>
      </c>
      <c r="R35" s="21">
        <v>1046</v>
      </c>
      <c r="S35" s="21">
        <v>97</v>
      </c>
      <c r="T35" s="17">
        <v>30.153288740245262</v>
      </c>
      <c r="U35" s="17">
        <v>324.57</v>
      </c>
      <c r="V35" s="56">
        <v>1</v>
      </c>
      <c r="W35" s="10"/>
    </row>
    <row r="36" spans="1:23" ht="21" x14ac:dyDescent="0.25">
      <c r="A36" s="9">
        <v>30</v>
      </c>
      <c r="B36" s="56" t="s">
        <v>37</v>
      </c>
      <c r="C36" s="173"/>
      <c r="D36" s="19" t="s">
        <v>34</v>
      </c>
      <c r="E36" s="56">
        <v>503</v>
      </c>
      <c r="F36" s="3">
        <f t="shared" si="0"/>
        <v>81.246748420661461</v>
      </c>
      <c r="G36" s="56">
        <v>874.54</v>
      </c>
      <c r="H36" s="3">
        <f t="shared" si="1"/>
        <v>80.029728725380906</v>
      </c>
      <c r="I36" s="56">
        <v>861.44</v>
      </c>
      <c r="J36" s="3">
        <f t="shared" si="2"/>
        <v>8.9678558156819026</v>
      </c>
      <c r="K36" s="3">
        <v>96.53</v>
      </c>
      <c r="L36" s="56">
        <v>1.1299999999999999</v>
      </c>
      <c r="M36" s="3">
        <f t="shared" si="3"/>
        <v>0.10497956150130063</v>
      </c>
      <c r="N36" s="56">
        <v>198.54</v>
      </c>
      <c r="O36" s="3">
        <f t="shared" si="5"/>
        <v>14.452619843924186</v>
      </c>
      <c r="P36" s="3">
        <f t="shared" si="6"/>
        <v>103.55518394648828</v>
      </c>
      <c r="Q36" s="3">
        <f t="shared" si="4"/>
        <v>18.444816053511705</v>
      </c>
      <c r="R36" s="21">
        <v>1311</v>
      </c>
      <c r="S36" s="21">
        <v>122</v>
      </c>
      <c r="T36" s="17">
        <v>37.792642140468232</v>
      </c>
      <c r="U36" s="17">
        <v>406.8</v>
      </c>
      <c r="V36" s="56"/>
      <c r="W36" s="10">
        <v>1</v>
      </c>
    </row>
    <row r="37" spans="1:23" ht="21" x14ac:dyDescent="0.25">
      <c r="A37" s="9">
        <v>31</v>
      </c>
      <c r="B37" s="56" t="s">
        <v>37</v>
      </c>
      <c r="C37" s="173"/>
      <c r="D37" s="19" t="s">
        <v>34</v>
      </c>
      <c r="E37" s="56">
        <v>504</v>
      </c>
      <c r="F37" s="3">
        <f t="shared" si="0"/>
        <v>81.338721664808617</v>
      </c>
      <c r="G37" s="56">
        <v>875.53</v>
      </c>
      <c r="H37" s="3">
        <f t="shared" si="1"/>
        <v>80.029728725380906</v>
      </c>
      <c r="I37" s="56">
        <v>861.44</v>
      </c>
      <c r="J37" s="3">
        <f t="shared" si="2"/>
        <v>8.9678558156819026</v>
      </c>
      <c r="K37" s="3">
        <v>96.53</v>
      </c>
      <c r="L37" s="56">
        <v>1.1299999999999999</v>
      </c>
      <c r="M37" s="3">
        <f t="shared" si="3"/>
        <v>0.10497956150130063</v>
      </c>
      <c r="N37" s="3">
        <v>199.26</v>
      </c>
      <c r="O37" s="3">
        <f t="shared" si="5"/>
        <v>14.385730211817162</v>
      </c>
      <c r="P37" s="3">
        <f t="shared" si="6"/>
        <v>103.48829431438126</v>
      </c>
      <c r="Q37" s="3">
        <f t="shared" si="4"/>
        <v>18.511705685618729</v>
      </c>
      <c r="R37" s="21">
        <v>1316</v>
      </c>
      <c r="S37" s="21">
        <v>122</v>
      </c>
      <c r="T37" s="17">
        <v>40.132850241545896</v>
      </c>
      <c r="U37" s="18">
        <v>431.99</v>
      </c>
      <c r="V37" s="56"/>
      <c r="W37" s="10">
        <v>1</v>
      </c>
    </row>
    <row r="38" spans="1:23" ht="21" x14ac:dyDescent="0.25">
      <c r="A38" s="9">
        <v>32</v>
      </c>
      <c r="B38" s="56" t="s">
        <v>37</v>
      </c>
      <c r="C38" s="173"/>
      <c r="D38" s="19" t="s">
        <v>33</v>
      </c>
      <c r="E38" s="56">
        <v>505</v>
      </c>
      <c r="F38" s="3">
        <f t="shared" si="0"/>
        <v>66.188219992567824</v>
      </c>
      <c r="G38" s="56">
        <v>712.45</v>
      </c>
      <c r="H38" s="3">
        <f t="shared" si="1"/>
        <v>65.829617242660731</v>
      </c>
      <c r="I38" s="56">
        <v>708.59</v>
      </c>
      <c r="J38" s="3">
        <f t="shared" si="2"/>
        <v>5.4208472686733558</v>
      </c>
      <c r="K38" s="3">
        <v>58.35</v>
      </c>
      <c r="L38" s="3">
        <v>0.9</v>
      </c>
      <c r="M38" s="3">
        <f t="shared" si="3"/>
        <v>8.3612040133779278E-2</v>
      </c>
      <c r="N38" s="3">
        <v>158.74</v>
      </c>
      <c r="O38" s="3">
        <f t="shared" si="5"/>
        <v>10.918617614269776</v>
      </c>
      <c r="P38" s="3">
        <f t="shared" si="6"/>
        <v>82.252694165737637</v>
      </c>
      <c r="Q38" s="3">
        <f t="shared" si="4"/>
        <v>14.747305834262358</v>
      </c>
      <c r="R38" s="21">
        <v>1048</v>
      </c>
      <c r="S38" s="21">
        <v>97</v>
      </c>
      <c r="T38" s="17">
        <v>30.210888145670754</v>
      </c>
      <c r="U38" s="18">
        <v>325.19</v>
      </c>
      <c r="V38" s="56">
        <v>1</v>
      </c>
      <c r="W38" s="10"/>
    </row>
    <row r="39" spans="1:23" ht="21" x14ac:dyDescent="0.25">
      <c r="A39" s="9">
        <v>33</v>
      </c>
      <c r="B39" s="56" t="s">
        <v>37</v>
      </c>
      <c r="C39" s="173"/>
      <c r="D39" s="19" t="s">
        <v>33</v>
      </c>
      <c r="E39" s="56">
        <v>506</v>
      </c>
      <c r="F39" s="3">
        <f t="shared" si="0"/>
        <v>66.266257896692679</v>
      </c>
      <c r="G39" s="3">
        <v>713.29</v>
      </c>
      <c r="H39" s="3">
        <f t="shared" si="1"/>
        <v>65.829617242660731</v>
      </c>
      <c r="I39" s="56">
        <v>708.59</v>
      </c>
      <c r="J39" s="3">
        <f t="shared" si="2"/>
        <v>5.4208472686733558</v>
      </c>
      <c r="K39" s="3">
        <v>58.35</v>
      </c>
      <c r="L39" s="3">
        <v>0.9</v>
      </c>
      <c r="M39" s="3">
        <f t="shared" si="3"/>
        <v>8.3612040133779278E-2</v>
      </c>
      <c r="N39" s="3">
        <v>158.19999999999999</v>
      </c>
      <c r="O39" s="3">
        <f t="shared" si="5"/>
        <v>10.968784838350045</v>
      </c>
      <c r="P39" s="3">
        <f t="shared" si="6"/>
        <v>82.302861389817906</v>
      </c>
      <c r="Q39" s="3">
        <f t="shared" si="4"/>
        <v>14.697138610182089</v>
      </c>
      <c r="R39" s="21">
        <v>1045</v>
      </c>
      <c r="S39" s="21">
        <v>97</v>
      </c>
      <c r="T39" s="17">
        <v>30.124489037532516</v>
      </c>
      <c r="U39" s="17">
        <v>324.26</v>
      </c>
      <c r="V39" s="56">
        <v>1</v>
      </c>
      <c r="W39" s="10"/>
    </row>
    <row r="40" spans="1:23" ht="21" x14ac:dyDescent="0.25">
      <c r="A40" s="9">
        <v>34</v>
      </c>
      <c r="B40" s="56" t="s">
        <v>37</v>
      </c>
      <c r="C40" s="173" t="s">
        <v>24</v>
      </c>
      <c r="D40" s="19" t="s">
        <v>33</v>
      </c>
      <c r="E40" s="56">
        <v>601</v>
      </c>
      <c r="F40" s="3">
        <f t="shared" si="0"/>
        <v>66.095317725752523</v>
      </c>
      <c r="G40" s="56">
        <v>711.45</v>
      </c>
      <c r="H40" s="3">
        <f t="shared" si="1"/>
        <v>65.810107766629514</v>
      </c>
      <c r="I40" s="56">
        <v>708.38</v>
      </c>
      <c r="J40" s="3">
        <f t="shared" si="2"/>
        <v>5.4208472686733558</v>
      </c>
      <c r="K40" s="56">
        <v>58.35</v>
      </c>
      <c r="L40" s="3">
        <v>0.9</v>
      </c>
      <c r="M40" s="3">
        <f t="shared" si="3"/>
        <v>8.3612040133779278E-2</v>
      </c>
      <c r="N40" s="56">
        <v>158.12</v>
      </c>
      <c r="O40" s="3">
        <f t="shared" si="5"/>
        <v>10.995726495726485</v>
      </c>
      <c r="P40" s="3">
        <f t="shared" si="6"/>
        <v>82.310293571163129</v>
      </c>
      <c r="Q40" s="3">
        <f t="shared" si="4"/>
        <v>14.689706428836866</v>
      </c>
      <c r="R40" s="21">
        <v>1044</v>
      </c>
      <c r="S40" s="21">
        <v>97</v>
      </c>
      <c r="T40" s="17">
        <v>31.837606837606838</v>
      </c>
      <c r="U40" s="17">
        <v>342.7</v>
      </c>
      <c r="V40" s="56">
        <v>1</v>
      </c>
      <c r="W40" s="10"/>
    </row>
    <row r="41" spans="1:23" ht="21" x14ac:dyDescent="0.25">
      <c r="A41" s="9">
        <v>35</v>
      </c>
      <c r="B41" s="56" t="s">
        <v>37</v>
      </c>
      <c r="C41" s="173"/>
      <c r="D41" s="19" t="s">
        <v>33</v>
      </c>
      <c r="E41" s="56">
        <v>602</v>
      </c>
      <c r="F41" s="3">
        <f t="shared" si="0"/>
        <v>66.095317725752523</v>
      </c>
      <c r="G41" s="56">
        <v>711.45</v>
      </c>
      <c r="H41" s="3">
        <f t="shared" si="1"/>
        <v>65.810107766629514</v>
      </c>
      <c r="I41" s="56">
        <v>708.38</v>
      </c>
      <c r="J41" s="3">
        <f t="shared" si="2"/>
        <v>5.4208472686733558</v>
      </c>
      <c r="K41" s="56">
        <v>58.35</v>
      </c>
      <c r="L41" s="3">
        <v>0.9</v>
      </c>
      <c r="M41" s="3">
        <f t="shared" si="3"/>
        <v>8.3612040133779278E-2</v>
      </c>
      <c r="N41" s="56">
        <v>158.43</v>
      </c>
      <c r="O41" s="3">
        <f t="shared" si="5"/>
        <v>10.966926793013739</v>
      </c>
      <c r="P41" s="3">
        <f t="shared" si="6"/>
        <v>82.281493868450383</v>
      </c>
      <c r="Q41" s="3">
        <f t="shared" si="4"/>
        <v>14.718506131549612</v>
      </c>
      <c r="R41" s="21">
        <v>1046</v>
      </c>
      <c r="S41" s="21">
        <v>97</v>
      </c>
      <c r="T41" s="17">
        <v>30.153288740245262</v>
      </c>
      <c r="U41" s="17">
        <v>324.57</v>
      </c>
      <c r="V41" s="56">
        <v>1</v>
      </c>
      <c r="W41" s="10"/>
    </row>
    <row r="42" spans="1:23" ht="21" x14ac:dyDescent="0.25">
      <c r="A42" s="9">
        <v>36</v>
      </c>
      <c r="B42" s="56" t="s">
        <v>37</v>
      </c>
      <c r="C42" s="173"/>
      <c r="D42" s="19" t="s">
        <v>34</v>
      </c>
      <c r="E42" s="56">
        <v>603</v>
      </c>
      <c r="F42" s="3">
        <f t="shared" si="0"/>
        <v>81.246748420661461</v>
      </c>
      <c r="G42" s="56">
        <v>874.54</v>
      </c>
      <c r="H42" s="3">
        <f t="shared" si="1"/>
        <v>80.029728725380906</v>
      </c>
      <c r="I42" s="56">
        <v>861.44</v>
      </c>
      <c r="J42" s="3">
        <f t="shared" si="2"/>
        <v>8.9678558156819026</v>
      </c>
      <c r="K42" s="3">
        <v>96.53</v>
      </c>
      <c r="L42" s="56">
        <v>1.1299999999999999</v>
      </c>
      <c r="M42" s="3">
        <f t="shared" si="3"/>
        <v>0.10497956150130063</v>
      </c>
      <c r="N42" s="56">
        <v>198.54</v>
      </c>
      <c r="O42" s="3">
        <f t="shared" si="5"/>
        <v>14.452619843924186</v>
      </c>
      <c r="P42" s="3">
        <f t="shared" si="6"/>
        <v>103.55518394648828</v>
      </c>
      <c r="Q42" s="3">
        <f t="shared" si="4"/>
        <v>18.444816053511705</v>
      </c>
      <c r="R42" s="21">
        <v>1311</v>
      </c>
      <c r="S42" s="21">
        <v>122</v>
      </c>
      <c r="T42" s="17">
        <v>37.792642140468232</v>
      </c>
      <c r="U42" s="17">
        <v>406.8</v>
      </c>
      <c r="V42" s="56"/>
      <c r="W42" s="10">
        <v>1</v>
      </c>
    </row>
    <row r="43" spans="1:23" ht="21" x14ac:dyDescent="0.25">
      <c r="A43" s="9">
        <v>37</v>
      </c>
      <c r="B43" s="56" t="s">
        <v>37</v>
      </c>
      <c r="C43" s="173"/>
      <c r="D43" s="19" t="s">
        <v>34</v>
      </c>
      <c r="E43" s="56">
        <v>604</v>
      </c>
      <c r="F43" s="3">
        <f t="shared" si="0"/>
        <v>81.338721664808617</v>
      </c>
      <c r="G43" s="56">
        <v>875.53</v>
      </c>
      <c r="H43" s="3">
        <f t="shared" si="1"/>
        <v>80.029728725380906</v>
      </c>
      <c r="I43" s="56">
        <v>861.44</v>
      </c>
      <c r="J43" s="3">
        <f t="shared" si="2"/>
        <v>8.9678558156819026</v>
      </c>
      <c r="K43" s="3">
        <v>96.53</v>
      </c>
      <c r="L43" s="56">
        <v>1.1299999999999999</v>
      </c>
      <c r="M43" s="3">
        <f t="shared" si="3"/>
        <v>0.10497956150130063</v>
      </c>
      <c r="N43" s="3">
        <v>199.26</v>
      </c>
      <c r="O43" s="3">
        <f t="shared" si="5"/>
        <v>14.385730211817162</v>
      </c>
      <c r="P43" s="3">
        <f t="shared" si="6"/>
        <v>103.48829431438126</v>
      </c>
      <c r="Q43" s="3">
        <f t="shared" si="4"/>
        <v>18.511705685618729</v>
      </c>
      <c r="R43" s="21">
        <v>1316</v>
      </c>
      <c r="S43" s="21">
        <v>122</v>
      </c>
      <c r="T43" s="17">
        <v>37.936640654031962</v>
      </c>
      <c r="U43" s="17">
        <v>408.35</v>
      </c>
      <c r="V43" s="56"/>
      <c r="W43" s="10">
        <v>1</v>
      </c>
    </row>
    <row r="44" spans="1:23" ht="21" x14ac:dyDescent="0.25">
      <c r="A44" s="9">
        <v>38</v>
      </c>
      <c r="B44" s="56" t="s">
        <v>37</v>
      </c>
      <c r="C44" s="173"/>
      <c r="D44" s="19" t="s">
        <v>33</v>
      </c>
      <c r="E44" s="56">
        <v>605</v>
      </c>
      <c r="F44" s="3">
        <f t="shared" ref="F44:F93" si="7">G44/10.764</f>
        <v>66.188219992567824</v>
      </c>
      <c r="G44" s="56">
        <v>712.45</v>
      </c>
      <c r="H44" s="3">
        <f t="shared" ref="H44:H93" si="8">I44/10.764</f>
        <v>65.829617242660731</v>
      </c>
      <c r="I44" s="56">
        <v>708.59</v>
      </c>
      <c r="J44" s="3">
        <f t="shared" ref="J44:J93" si="9">K44/10.764</f>
        <v>5.4208472686733558</v>
      </c>
      <c r="K44" s="3">
        <v>58.35</v>
      </c>
      <c r="L44" s="3">
        <v>0.9</v>
      </c>
      <c r="M44" s="3">
        <f t="shared" ref="M44:M93" si="10">L44/10.764</f>
        <v>8.3612040133779278E-2</v>
      </c>
      <c r="N44" s="3">
        <v>158.74</v>
      </c>
      <c r="O44" s="3">
        <f t="shared" si="5"/>
        <v>10.918617614269776</v>
      </c>
      <c r="P44" s="3">
        <f t="shared" si="6"/>
        <v>82.252694165737637</v>
      </c>
      <c r="Q44" s="3">
        <f t="shared" ref="Q44:Q93" si="11">N44/10.764</f>
        <v>14.747305834262358</v>
      </c>
      <c r="R44" s="21">
        <v>1048</v>
      </c>
      <c r="S44" s="21">
        <v>97</v>
      </c>
      <c r="T44" s="17">
        <v>30.210888145670754</v>
      </c>
      <c r="U44" s="18">
        <v>325.19</v>
      </c>
      <c r="V44" s="56">
        <v>1</v>
      </c>
      <c r="W44" s="10"/>
    </row>
    <row r="45" spans="1:23" ht="21" x14ac:dyDescent="0.25">
      <c r="A45" s="9">
        <v>39</v>
      </c>
      <c r="B45" s="56" t="s">
        <v>37</v>
      </c>
      <c r="C45" s="173"/>
      <c r="D45" s="19" t="s">
        <v>33</v>
      </c>
      <c r="E45" s="56">
        <v>606</v>
      </c>
      <c r="F45" s="3">
        <f t="shared" si="7"/>
        <v>66.266257896692679</v>
      </c>
      <c r="G45" s="3">
        <v>713.29</v>
      </c>
      <c r="H45" s="3">
        <f t="shared" si="8"/>
        <v>65.829617242660731</v>
      </c>
      <c r="I45" s="56">
        <v>708.59</v>
      </c>
      <c r="J45" s="3">
        <f t="shared" si="9"/>
        <v>5.4208472686733558</v>
      </c>
      <c r="K45" s="3">
        <v>58.35</v>
      </c>
      <c r="L45" s="3">
        <v>0.9</v>
      </c>
      <c r="M45" s="3">
        <f t="shared" si="10"/>
        <v>8.3612040133779278E-2</v>
      </c>
      <c r="N45" s="3">
        <v>158.19999999999999</v>
      </c>
      <c r="O45" s="3">
        <f t="shared" si="5"/>
        <v>10.968784838350045</v>
      </c>
      <c r="P45" s="3">
        <f t="shared" si="6"/>
        <v>82.302861389817906</v>
      </c>
      <c r="Q45" s="3">
        <f t="shared" si="11"/>
        <v>14.697138610182089</v>
      </c>
      <c r="R45" s="21">
        <v>1045</v>
      </c>
      <c r="S45" s="21">
        <v>97</v>
      </c>
      <c r="T45" s="17">
        <v>30.124489037532516</v>
      </c>
      <c r="U45" s="17">
        <v>324.26</v>
      </c>
      <c r="V45" s="56">
        <v>1</v>
      </c>
      <c r="W45" s="10"/>
    </row>
    <row r="46" spans="1:23" ht="21" x14ac:dyDescent="0.25">
      <c r="A46" s="9">
        <v>40</v>
      </c>
      <c r="B46" s="56" t="s">
        <v>37</v>
      </c>
      <c r="C46" s="173" t="s">
        <v>25</v>
      </c>
      <c r="D46" s="19" t="s">
        <v>33</v>
      </c>
      <c r="E46" s="56">
        <v>701</v>
      </c>
      <c r="F46" s="3">
        <f t="shared" si="7"/>
        <v>66.095317725752523</v>
      </c>
      <c r="G46" s="56">
        <v>711.45</v>
      </c>
      <c r="H46" s="3">
        <f t="shared" si="8"/>
        <v>65.730211817168339</v>
      </c>
      <c r="I46" s="56">
        <v>707.52</v>
      </c>
      <c r="J46" s="3">
        <f t="shared" si="9"/>
        <v>3.7114455592716467</v>
      </c>
      <c r="K46" s="56">
        <v>39.950000000000003</v>
      </c>
      <c r="L46" s="56">
        <v>0.86</v>
      </c>
      <c r="M46" s="3">
        <f t="shared" si="10"/>
        <v>7.9895949461166862E-2</v>
      </c>
      <c r="N46" s="56">
        <v>151.06</v>
      </c>
      <c r="O46" s="3">
        <f t="shared" si="5"/>
        <v>9.4446302489780738</v>
      </c>
      <c r="P46" s="3">
        <f t="shared" si="6"/>
        <v>78.966183574879224</v>
      </c>
      <c r="Q46" s="3">
        <f t="shared" si="11"/>
        <v>14.033816425120774</v>
      </c>
      <c r="R46" s="21">
        <v>998</v>
      </c>
      <c r="S46" s="21">
        <v>93</v>
      </c>
      <c r="T46" s="17">
        <v>30.434782608695656</v>
      </c>
      <c r="U46" s="17">
        <v>327.60000000000002</v>
      </c>
      <c r="V46" s="56"/>
      <c r="W46" s="10"/>
    </row>
    <row r="47" spans="1:23" ht="21" x14ac:dyDescent="0.25">
      <c r="A47" s="9">
        <v>41</v>
      </c>
      <c r="B47" s="56" t="s">
        <v>37</v>
      </c>
      <c r="C47" s="173"/>
      <c r="D47" s="19" t="s">
        <v>33</v>
      </c>
      <c r="E47" s="56">
        <v>702</v>
      </c>
      <c r="F47" s="3">
        <f t="shared" si="7"/>
        <v>66.095317725752523</v>
      </c>
      <c r="G47" s="56">
        <v>711.45</v>
      </c>
      <c r="H47" s="3">
        <f t="shared" si="8"/>
        <v>65.730211817168339</v>
      </c>
      <c r="I47" s="56">
        <v>707.52</v>
      </c>
      <c r="J47" s="3">
        <f t="shared" si="9"/>
        <v>3.7114455592716467</v>
      </c>
      <c r="K47" s="56">
        <v>39.950000000000003</v>
      </c>
      <c r="L47" s="56">
        <v>0.86</v>
      </c>
      <c r="M47" s="3">
        <f t="shared" si="10"/>
        <v>7.9895949461166862E-2</v>
      </c>
      <c r="N47" s="56">
        <v>151.37</v>
      </c>
      <c r="O47" s="3">
        <f t="shared" si="5"/>
        <v>9.4158305462653278</v>
      </c>
      <c r="P47" s="3">
        <f t="shared" si="6"/>
        <v>78.937383872166478</v>
      </c>
      <c r="Q47" s="3">
        <f t="shared" si="11"/>
        <v>14.06261612783352</v>
      </c>
      <c r="R47" s="21">
        <v>1000</v>
      </c>
      <c r="S47" s="21">
        <v>93</v>
      </c>
      <c r="T47" s="17">
        <v>30.496098104793759</v>
      </c>
      <c r="U47" s="17">
        <v>328.26</v>
      </c>
      <c r="V47" s="56"/>
      <c r="W47" s="10"/>
    </row>
    <row r="48" spans="1:23" ht="21" x14ac:dyDescent="0.25">
      <c r="A48" s="9">
        <v>42</v>
      </c>
      <c r="B48" s="56" t="s">
        <v>37</v>
      </c>
      <c r="C48" s="173"/>
      <c r="D48" s="19" t="s">
        <v>34</v>
      </c>
      <c r="E48" s="56">
        <v>703</v>
      </c>
      <c r="F48" s="3">
        <f t="shared" si="7"/>
        <v>81.246748420661461</v>
      </c>
      <c r="G48" s="56">
        <v>874.54</v>
      </c>
      <c r="H48" s="3">
        <f t="shared" si="8"/>
        <v>80.049238201412123</v>
      </c>
      <c r="I48" s="3">
        <v>861.65</v>
      </c>
      <c r="J48" s="3">
        <f t="shared" si="9"/>
        <v>7.4507617985878865</v>
      </c>
      <c r="K48" s="3">
        <v>80.2</v>
      </c>
      <c r="L48" s="56">
        <v>1.0900000000000001</v>
      </c>
      <c r="M48" s="3">
        <f t="shared" si="10"/>
        <v>0.10126347082868824</v>
      </c>
      <c r="N48" s="56">
        <v>191.67</v>
      </c>
      <c r="O48" s="3">
        <f t="shared" si="5"/>
        <v>12.592159048680777</v>
      </c>
      <c r="P48" s="3">
        <f t="shared" si="6"/>
        <v>100.19342251950948</v>
      </c>
      <c r="Q48" s="3">
        <f t="shared" si="11"/>
        <v>17.806577480490525</v>
      </c>
      <c r="R48" s="21">
        <v>1266</v>
      </c>
      <c r="S48" s="21">
        <v>118</v>
      </c>
      <c r="T48" s="17">
        <v>36.495726495726494</v>
      </c>
      <c r="U48" s="17">
        <v>392.84</v>
      </c>
      <c r="V48" s="56"/>
      <c r="W48" s="10">
        <v>1</v>
      </c>
    </row>
    <row r="49" spans="1:23" ht="21" x14ac:dyDescent="0.25">
      <c r="A49" s="9">
        <v>43</v>
      </c>
      <c r="B49" s="56" t="s">
        <v>37</v>
      </c>
      <c r="C49" s="173"/>
      <c r="D49" s="19" t="s">
        <v>34</v>
      </c>
      <c r="E49" s="56">
        <v>704</v>
      </c>
      <c r="F49" s="3">
        <f t="shared" si="7"/>
        <v>81.338721664808617</v>
      </c>
      <c r="G49" s="56">
        <v>875.53</v>
      </c>
      <c r="H49" s="3">
        <f t="shared" si="8"/>
        <v>80.049238201412123</v>
      </c>
      <c r="I49" s="3">
        <v>861.65</v>
      </c>
      <c r="J49" s="3">
        <f t="shared" si="9"/>
        <v>7.4507617985878865</v>
      </c>
      <c r="K49" s="3">
        <v>80.2</v>
      </c>
      <c r="L49" s="56">
        <v>1.0900000000000001</v>
      </c>
      <c r="M49" s="3">
        <f t="shared" si="10"/>
        <v>0.10126347082868824</v>
      </c>
      <c r="N49" s="3">
        <v>192.4</v>
      </c>
      <c r="O49" s="3">
        <f t="shared" si="5"/>
        <v>12.5243403939056</v>
      </c>
      <c r="P49" s="3">
        <f t="shared" si="6"/>
        <v>100.1256038647343</v>
      </c>
      <c r="Q49" s="3">
        <f t="shared" si="11"/>
        <v>17.874396135265702</v>
      </c>
      <c r="R49" s="21">
        <v>1271</v>
      </c>
      <c r="S49" s="21">
        <v>118</v>
      </c>
      <c r="T49" s="17">
        <v>36.639725009290231</v>
      </c>
      <c r="U49" s="17">
        <v>394.39</v>
      </c>
      <c r="V49" s="56"/>
      <c r="W49" s="10">
        <v>1</v>
      </c>
    </row>
    <row r="50" spans="1:23" ht="21" x14ac:dyDescent="0.25">
      <c r="A50" s="9">
        <v>44</v>
      </c>
      <c r="B50" s="56" t="s">
        <v>37</v>
      </c>
      <c r="C50" s="173"/>
      <c r="D50" s="19" t="s">
        <v>33</v>
      </c>
      <c r="E50" s="56">
        <v>705</v>
      </c>
      <c r="F50" s="3">
        <f t="shared" si="7"/>
        <v>66.188219992567824</v>
      </c>
      <c r="G50" s="56">
        <v>712.45</v>
      </c>
      <c r="H50" s="3">
        <f t="shared" si="8"/>
        <v>65.730211817168339</v>
      </c>
      <c r="I50" s="56">
        <v>707.52</v>
      </c>
      <c r="J50" s="3">
        <f t="shared" si="9"/>
        <v>3.7114455592716467</v>
      </c>
      <c r="K50" s="3">
        <v>39.950000000000003</v>
      </c>
      <c r="L50" s="56">
        <v>0.86</v>
      </c>
      <c r="M50" s="3">
        <f t="shared" si="10"/>
        <v>7.9895949461166862E-2</v>
      </c>
      <c r="N50" s="3">
        <v>151.68</v>
      </c>
      <c r="O50" s="3">
        <f t="shared" si="5"/>
        <v>9.3870308435525818</v>
      </c>
      <c r="P50" s="3">
        <f t="shared" si="6"/>
        <v>78.908584169453732</v>
      </c>
      <c r="Q50" s="3">
        <f t="shared" si="11"/>
        <v>14.091415830546266</v>
      </c>
      <c r="R50" s="21">
        <v>1002</v>
      </c>
      <c r="S50" s="21">
        <v>93</v>
      </c>
      <c r="T50" s="17">
        <v>30.556484578223714</v>
      </c>
      <c r="U50" s="18">
        <v>328.91</v>
      </c>
      <c r="V50" s="56" t="s">
        <v>36</v>
      </c>
      <c r="W50" s="10">
        <v>1</v>
      </c>
    </row>
    <row r="51" spans="1:23" ht="21" x14ac:dyDescent="0.25">
      <c r="A51" s="9">
        <v>45</v>
      </c>
      <c r="B51" s="56" t="s">
        <v>37</v>
      </c>
      <c r="C51" s="173"/>
      <c r="D51" s="19" t="s">
        <v>33</v>
      </c>
      <c r="E51" s="56">
        <v>706</v>
      </c>
      <c r="F51" s="3">
        <f t="shared" si="7"/>
        <v>66.266257896692679</v>
      </c>
      <c r="G51" s="3">
        <v>713.29</v>
      </c>
      <c r="H51" s="3">
        <f t="shared" si="8"/>
        <v>65.730211817168339</v>
      </c>
      <c r="I51" s="56">
        <v>707.52</v>
      </c>
      <c r="J51" s="3">
        <f t="shared" si="9"/>
        <v>3.7114455592716467</v>
      </c>
      <c r="K51" s="3">
        <v>39.950000000000003</v>
      </c>
      <c r="L51" s="56">
        <v>0.86</v>
      </c>
      <c r="M51" s="3">
        <f t="shared" si="10"/>
        <v>7.9895949461166862E-2</v>
      </c>
      <c r="N51" s="56">
        <v>151.13999999999999</v>
      </c>
      <c r="O51" s="3">
        <f t="shared" si="5"/>
        <v>9.4371980676328509</v>
      </c>
      <c r="P51" s="3">
        <f t="shared" si="6"/>
        <v>78.958751393534001</v>
      </c>
      <c r="Q51" s="3">
        <f t="shared" si="11"/>
        <v>14.041248606465997</v>
      </c>
      <c r="R51" s="21">
        <v>998</v>
      </c>
      <c r="S51" s="21">
        <v>93</v>
      </c>
      <c r="T51" s="17">
        <v>28.769973987365294</v>
      </c>
      <c r="U51" s="17">
        <v>309.68</v>
      </c>
      <c r="V51" s="56"/>
      <c r="W51" s="10"/>
    </row>
    <row r="52" spans="1:23" ht="21" x14ac:dyDescent="0.25">
      <c r="A52" s="9">
        <v>46</v>
      </c>
      <c r="B52" s="56" t="s">
        <v>37</v>
      </c>
      <c r="C52" s="173" t="s">
        <v>26</v>
      </c>
      <c r="D52" s="19" t="s">
        <v>33</v>
      </c>
      <c r="E52" s="56">
        <v>801</v>
      </c>
      <c r="F52" s="3">
        <f t="shared" si="7"/>
        <v>66.095317725752523</v>
      </c>
      <c r="G52" s="56">
        <v>711.45</v>
      </c>
      <c r="H52" s="3">
        <f t="shared" si="8"/>
        <v>65.730211817168339</v>
      </c>
      <c r="I52" s="56">
        <v>707.52</v>
      </c>
      <c r="J52" s="3">
        <f t="shared" si="9"/>
        <v>3.7114455592716467</v>
      </c>
      <c r="K52" s="56">
        <v>39.950000000000003</v>
      </c>
      <c r="L52" s="56">
        <v>0.86</v>
      </c>
      <c r="M52" s="3">
        <f t="shared" si="10"/>
        <v>7.9895949461166862E-2</v>
      </c>
      <c r="N52" s="56">
        <v>151.06</v>
      </c>
      <c r="O52" s="3">
        <f t="shared" si="5"/>
        <v>9.4446302489780738</v>
      </c>
      <c r="P52" s="3">
        <f t="shared" si="6"/>
        <v>78.966183574879224</v>
      </c>
      <c r="Q52" s="3">
        <f t="shared" si="11"/>
        <v>14.033816425120774</v>
      </c>
      <c r="R52" s="21">
        <v>998</v>
      </c>
      <c r="S52" s="21">
        <v>93</v>
      </c>
      <c r="T52" s="17">
        <v>28.769973987365294</v>
      </c>
      <c r="U52" s="18">
        <v>309.68</v>
      </c>
      <c r="V52" s="56"/>
      <c r="W52" s="10">
        <v>1</v>
      </c>
    </row>
    <row r="53" spans="1:23" ht="21" x14ac:dyDescent="0.25">
      <c r="A53" s="9">
        <v>47</v>
      </c>
      <c r="B53" s="56" t="s">
        <v>37</v>
      </c>
      <c r="C53" s="173"/>
      <c r="D53" s="19" t="s">
        <v>33</v>
      </c>
      <c r="E53" s="56">
        <v>802</v>
      </c>
      <c r="F53" s="3">
        <f t="shared" si="7"/>
        <v>66.095317725752523</v>
      </c>
      <c r="G53" s="56">
        <v>711.45</v>
      </c>
      <c r="H53" s="3">
        <f t="shared" si="8"/>
        <v>65.730211817168339</v>
      </c>
      <c r="I53" s="56">
        <v>707.52</v>
      </c>
      <c r="J53" s="3">
        <f t="shared" si="9"/>
        <v>3.7114455592716467</v>
      </c>
      <c r="K53" s="56">
        <v>39.950000000000003</v>
      </c>
      <c r="L53" s="56">
        <v>0.86</v>
      </c>
      <c r="M53" s="3">
        <f t="shared" si="10"/>
        <v>7.9895949461166862E-2</v>
      </c>
      <c r="N53" s="56">
        <v>151.37</v>
      </c>
      <c r="O53" s="3">
        <f t="shared" si="5"/>
        <v>9.4158305462653278</v>
      </c>
      <c r="P53" s="3">
        <f t="shared" si="6"/>
        <v>78.937383872166478</v>
      </c>
      <c r="Q53" s="3">
        <f t="shared" si="11"/>
        <v>14.06261612783352</v>
      </c>
      <c r="R53" s="21">
        <v>1000</v>
      </c>
      <c r="S53" s="21">
        <v>93</v>
      </c>
      <c r="T53" s="17">
        <v>28.827573392790786</v>
      </c>
      <c r="U53" s="17">
        <v>310.3</v>
      </c>
      <c r="V53" s="56"/>
      <c r="W53" s="10"/>
    </row>
    <row r="54" spans="1:23" ht="21" x14ac:dyDescent="0.25">
      <c r="A54" s="9">
        <v>48</v>
      </c>
      <c r="B54" s="56" t="s">
        <v>37</v>
      </c>
      <c r="C54" s="173"/>
      <c r="D54" s="19" t="s">
        <v>34</v>
      </c>
      <c r="E54" s="56">
        <v>803</v>
      </c>
      <c r="F54" s="3">
        <f t="shared" si="7"/>
        <v>81.246748420661461</v>
      </c>
      <c r="G54" s="56">
        <v>874.54</v>
      </c>
      <c r="H54" s="3">
        <f t="shared" si="8"/>
        <v>80.049238201412123</v>
      </c>
      <c r="I54" s="3">
        <v>861.65</v>
      </c>
      <c r="J54" s="3">
        <f t="shared" si="9"/>
        <v>7.4507617985878865</v>
      </c>
      <c r="K54" s="3">
        <v>80.2</v>
      </c>
      <c r="L54" s="56">
        <v>1.0900000000000001</v>
      </c>
      <c r="M54" s="3">
        <f t="shared" si="10"/>
        <v>0.10126347082868824</v>
      </c>
      <c r="N54" s="56">
        <v>191.67</v>
      </c>
      <c r="O54" s="3">
        <f t="shared" si="5"/>
        <v>12.592159048680777</v>
      </c>
      <c r="P54" s="3">
        <f t="shared" si="6"/>
        <v>100.19342251950948</v>
      </c>
      <c r="Q54" s="3">
        <f t="shared" si="11"/>
        <v>17.806577480490525</v>
      </c>
      <c r="R54" s="21">
        <v>1266</v>
      </c>
      <c r="S54" s="21">
        <v>118</v>
      </c>
      <c r="T54" s="17">
        <v>36.495726495726494</v>
      </c>
      <c r="U54" s="18">
        <v>392.84</v>
      </c>
      <c r="V54" s="56"/>
      <c r="W54" s="10">
        <v>1</v>
      </c>
    </row>
    <row r="55" spans="1:23" ht="21" x14ac:dyDescent="0.25">
      <c r="A55" s="9">
        <v>49</v>
      </c>
      <c r="B55" s="56" t="s">
        <v>37</v>
      </c>
      <c r="C55" s="173"/>
      <c r="D55" s="19" t="s">
        <v>34</v>
      </c>
      <c r="E55" s="56">
        <v>804</v>
      </c>
      <c r="F55" s="3">
        <f t="shared" si="7"/>
        <v>81.338721664808617</v>
      </c>
      <c r="G55" s="56">
        <v>875.53</v>
      </c>
      <c r="H55" s="3">
        <f t="shared" si="8"/>
        <v>80.049238201412123</v>
      </c>
      <c r="I55" s="3">
        <v>861.65</v>
      </c>
      <c r="J55" s="3">
        <f t="shared" si="9"/>
        <v>7.4507617985878865</v>
      </c>
      <c r="K55" s="3">
        <v>80.2</v>
      </c>
      <c r="L55" s="56">
        <v>1.0900000000000001</v>
      </c>
      <c r="M55" s="3">
        <f t="shared" si="10"/>
        <v>0.10126347082868824</v>
      </c>
      <c r="N55" s="3">
        <v>192.4</v>
      </c>
      <c r="O55" s="3">
        <f t="shared" si="5"/>
        <v>12.5243403939056</v>
      </c>
      <c r="P55" s="3">
        <f t="shared" si="6"/>
        <v>100.1256038647343</v>
      </c>
      <c r="Q55" s="3">
        <f t="shared" si="11"/>
        <v>17.874396135265702</v>
      </c>
      <c r="R55" s="21">
        <v>1271</v>
      </c>
      <c r="S55" s="21">
        <v>118</v>
      </c>
      <c r="T55" s="17">
        <v>36.639725009290231</v>
      </c>
      <c r="U55" s="18">
        <v>394.39</v>
      </c>
      <c r="V55" s="56"/>
      <c r="W55" s="10">
        <v>1</v>
      </c>
    </row>
    <row r="56" spans="1:23" ht="21" x14ac:dyDescent="0.25">
      <c r="A56" s="9">
        <v>50</v>
      </c>
      <c r="B56" s="56" t="s">
        <v>37</v>
      </c>
      <c r="C56" s="173"/>
      <c r="D56" s="19" t="s">
        <v>33</v>
      </c>
      <c r="E56" s="56">
        <v>805</v>
      </c>
      <c r="F56" s="3">
        <f t="shared" si="7"/>
        <v>66.188219992567824</v>
      </c>
      <c r="G56" s="56">
        <v>712.45</v>
      </c>
      <c r="H56" s="3">
        <f t="shared" si="8"/>
        <v>65.730211817168339</v>
      </c>
      <c r="I56" s="56">
        <v>707.52</v>
      </c>
      <c r="J56" s="3">
        <f t="shared" si="9"/>
        <v>3.7114455592716467</v>
      </c>
      <c r="K56" s="3">
        <v>39.950000000000003</v>
      </c>
      <c r="L56" s="56">
        <v>0.86</v>
      </c>
      <c r="M56" s="3">
        <f t="shared" si="10"/>
        <v>7.9895949461166862E-2</v>
      </c>
      <c r="N56" s="3">
        <v>151.68</v>
      </c>
      <c r="O56" s="3">
        <f t="shared" si="5"/>
        <v>9.3870308435525818</v>
      </c>
      <c r="P56" s="3">
        <f t="shared" si="6"/>
        <v>78.908584169453732</v>
      </c>
      <c r="Q56" s="3">
        <f t="shared" si="11"/>
        <v>14.091415830546266</v>
      </c>
      <c r="R56" s="21">
        <v>1002</v>
      </c>
      <c r="S56" s="21">
        <v>93</v>
      </c>
      <c r="T56" s="17">
        <v>28.885172798216281</v>
      </c>
      <c r="U56" s="18">
        <v>310.92</v>
      </c>
      <c r="V56" s="56"/>
      <c r="W56" s="10"/>
    </row>
    <row r="57" spans="1:23" ht="21" x14ac:dyDescent="0.25">
      <c r="A57" s="9">
        <v>51</v>
      </c>
      <c r="B57" s="56" t="s">
        <v>37</v>
      </c>
      <c r="C57" s="173"/>
      <c r="D57" s="19" t="s">
        <v>33</v>
      </c>
      <c r="E57" s="56">
        <v>806</v>
      </c>
      <c r="F57" s="3">
        <f t="shared" si="7"/>
        <v>66.266257896692679</v>
      </c>
      <c r="G57" s="3">
        <v>713.29</v>
      </c>
      <c r="H57" s="3">
        <f t="shared" si="8"/>
        <v>65.730211817168339</v>
      </c>
      <c r="I57" s="56">
        <v>707.52</v>
      </c>
      <c r="J57" s="3">
        <f t="shared" si="9"/>
        <v>3.7114455592716467</v>
      </c>
      <c r="K57" s="3">
        <v>39.950000000000003</v>
      </c>
      <c r="L57" s="56">
        <v>0.86</v>
      </c>
      <c r="M57" s="3">
        <f t="shared" si="10"/>
        <v>7.9895949461166862E-2</v>
      </c>
      <c r="N57" s="56">
        <v>151.13999999999999</v>
      </c>
      <c r="O57" s="3">
        <f t="shared" si="5"/>
        <v>9.4371980676328509</v>
      </c>
      <c r="P57" s="3">
        <f t="shared" si="6"/>
        <v>78.958751393534001</v>
      </c>
      <c r="Q57" s="3">
        <f t="shared" si="11"/>
        <v>14.041248606465997</v>
      </c>
      <c r="R57" s="21">
        <v>998</v>
      </c>
      <c r="S57" s="21">
        <v>93</v>
      </c>
      <c r="T57" s="17">
        <v>28.769973987365294</v>
      </c>
      <c r="U57" s="17">
        <v>309.68</v>
      </c>
      <c r="V57" s="20"/>
      <c r="W57" s="10">
        <v>1</v>
      </c>
    </row>
    <row r="58" spans="1:23" ht="21" x14ac:dyDescent="0.25">
      <c r="A58" s="9">
        <v>52</v>
      </c>
      <c r="B58" s="56" t="s">
        <v>37</v>
      </c>
      <c r="C58" s="173" t="s">
        <v>27</v>
      </c>
      <c r="D58" s="19" t="s">
        <v>33</v>
      </c>
      <c r="E58" s="56">
        <v>901</v>
      </c>
      <c r="F58" s="3">
        <f t="shared" si="7"/>
        <v>66.095317725752523</v>
      </c>
      <c r="G58" s="56">
        <v>711.45</v>
      </c>
      <c r="H58" s="3">
        <f t="shared" si="8"/>
        <v>65.730211817168339</v>
      </c>
      <c r="I58" s="56">
        <v>707.52</v>
      </c>
      <c r="J58" s="3">
        <f t="shared" si="9"/>
        <v>3.7114455592716467</v>
      </c>
      <c r="K58" s="56">
        <v>39.950000000000003</v>
      </c>
      <c r="L58" s="56">
        <v>0.86</v>
      </c>
      <c r="M58" s="3">
        <f t="shared" si="10"/>
        <v>7.9895949461166862E-2</v>
      </c>
      <c r="N58" s="56">
        <v>151.06</v>
      </c>
      <c r="O58" s="3">
        <f t="shared" si="5"/>
        <v>9.4446302489780738</v>
      </c>
      <c r="P58" s="3">
        <f t="shared" si="6"/>
        <v>78.966183574879224</v>
      </c>
      <c r="Q58" s="3">
        <f t="shared" si="11"/>
        <v>14.033816425120774</v>
      </c>
      <c r="R58" s="21">
        <v>998</v>
      </c>
      <c r="S58" s="21">
        <v>93</v>
      </c>
      <c r="T58" s="17">
        <v>30.434782608695656</v>
      </c>
      <c r="U58" s="17">
        <v>327.60000000000002</v>
      </c>
      <c r="V58" s="20"/>
      <c r="W58" s="10"/>
    </row>
    <row r="59" spans="1:23" ht="21" x14ac:dyDescent="0.25">
      <c r="A59" s="9">
        <v>53</v>
      </c>
      <c r="B59" s="56" t="s">
        <v>37</v>
      </c>
      <c r="C59" s="173"/>
      <c r="D59" s="19" t="s">
        <v>33</v>
      </c>
      <c r="E59" s="56">
        <v>902</v>
      </c>
      <c r="F59" s="3">
        <f t="shared" si="7"/>
        <v>66.095317725752523</v>
      </c>
      <c r="G59" s="56">
        <v>711.45</v>
      </c>
      <c r="H59" s="3">
        <f t="shared" si="8"/>
        <v>65.730211817168339</v>
      </c>
      <c r="I59" s="56">
        <v>707.52</v>
      </c>
      <c r="J59" s="3">
        <f t="shared" si="9"/>
        <v>3.7114455592716467</v>
      </c>
      <c r="K59" s="56">
        <v>39.950000000000003</v>
      </c>
      <c r="L59" s="56">
        <v>0.86</v>
      </c>
      <c r="M59" s="3">
        <f t="shared" si="10"/>
        <v>7.9895949461166862E-2</v>
      </c>
      <c r="N59" s="56">
        <v>151.37</v>
      </c>
      <c r="O59" s="3">
        <f t="shared" si="5"/>
        <v>9.4158305462653278</v>
      </c>
      <c r="P59" s="3">
        <f t="shared" si="6"/>
        <v>78.937383872166478</v>
      </c>
      <c r="Q59" s="3">
        <f t="shared" si="11"/>
        <v>14.06261612783352</v>
      </c>
      <c r="R59" s="21">
        <v>1000</v>
      </c>
      <c r="S59" s="21">
        <v>93</v>
      </c>
      <c r="T59" s="17">
        <v>28.827573392790786</v>
      </c>
      <c r="U59" s="17">
        <v>310.3</v>
      </c>
      <c r="V59" s="20"/>
      <c r="W59" s="10">
        <v>1</v>
      </c>
    </row>
    <row r="60" spans="1:23" ht="21" x14ac:dyDescent="0.25">
      <c r="A60" s="9">
        <v>54</v>
      </c>
      <c r="B60" s="56" t="s">
        <v>37</v>
      </c>
      <c r="C60" s="173"/>
      <c r="D60" s="19" t="s">
        <v>34</v>
      </c>
      <c r="E60" s="56">
        <v>903</v>
      </c>
      <c r="F60" s="3">
        <f t="shared" si="7"/>
        <v>81.246748420661461</v>
      </c>
      <c r="G60" s="56">
        <v>874.54</v>
      </c>
      <c r="H60" s="3">
        <f t="shared" si="8"/>
        <v>80.049238201412123</v>
      </c>
      <c r="I60" s="3">
        <v>861.65</v>
      </c>
      <c r="J60" s="3">
        <f t="shared" si="9"/>
        <v>7.4507617985878865</v>
      </c>
      <c r="K60" s="3">
        <v>80.2</v>
      </c>
      <c r="L60" s="56">
        <v>1.0900000000000001</v>
      </c>
      <c r="M60" s="3">
        <f t="shared" si="10"/>
        <v>0.10126347082868824</v>
      </c>
      <c r="N60" s="56">
        <v>191.67</v>
      </c>
      <c r="O60" s="3">
        <f t="shared" si="5"/>
        <v>12.592159048680777</v>
      </c>
      <c r="P60" s="3">
        <f t="shared" si="6"/>
        <v>100.19342251950948</v>
      </c>
      <c r="Q60" s="3">
        <f t="shared" si="11"/>
        <v>17.806577480490525</v>
      </c>
      <c r="R60" s="21">
        <v>1266</v>
      </c>
      <c r="S60" s="21">
        <v>118</v>
      </c>
      <c r="T60" s="17">
        <v>36.495726495726494</v>
      </c>
      <c r="U60" s="18">
        <v>392.84</v>
      </c>
      <c r="V60" s="20"/>
      <c r="W60" s="10">
        <v>1</v>
      </c>
    </row>
    <row r="61" spans="1:23" ht="21" x14ac:dyDescent="0.25">
      <c r="A61" s="9">
        <v>55</v>
      </c>
      <c r="B61" s="56" t="s">
        <v>37</v>
      </c>
      <c r="C61" s="173"/>
      <c r="D61" s="19" t="s">
        <v>34</v>
      </c>
      <c r="E61" s="56">
        <v>904</v>
      </c>
      <c r="F61" s="3">
        <f t="shared" si="7"/>
        <v>81.338721664808617</v>
      </c>
      <c r="G61" s="56">
        <v>875.53</v>
      </c>
      <c r="H61" s="3">
        <f t="shared" si="8"/>
        <v>80.049238201412123</v>
      </c>
      <c r="I61" s="3">
        <v>861.65</v>
      </c>
      <c r="J61" s="3">
        <f t="shared" si="9"/>
        <v>7.4507617985878865</v>
      </c>
      <c r="K61" s="3">
        <v>80.2</v>
      </c>
      <c r="L61" s="56">
        <v>1.0900000000000001</v>
      </c>
      <c r="M61" s="3">
        <f t="shared" si="10"/>
        <v>0.10126347082868824</v>
      </c>
      <c r="N61" s="3">
        <v>192.4</v>
      </c>
      <c r="O61" s="3">
        <f t="shared" si="5"/>
        <v>12.5243403939056</v>
      </c>
      <c r="P61" s="3">
        <f t="shared" si="6"/>
        <v>100.1256038647343</v>
      </c>
      <c r="Q61" s="3">
        <f t="shared" si="11"/>
        <v>17.874396135265702</v>
      </c>
      <c r="R61" s="21">
        <v>1271</v>
      </c>
      <c r="S61" s="21">
        <v>118</v>
      </c>
      <c r="T61" s="17">
        <v>38.760683760683769</v>
      </c>
      <c r="U61" s="18">
        <v>417.22</v>
      </c>
      <c r="V61" s="20"/>
      <c r="W61" s="10">
        <v>1</v>
      </c>
    </row>
    <row r="62" spans="1:23" ht="21" x14ac:dyDescent="0.25">
      <c r="A62" s="9">
        <v>56</v>
      </c>
      <c r="B62" s="56" t="s">
        <v>37</v>
      </c>
      <c r="C62" s="173"/>
      <c r="D62" s="19" t="s">
        <v>33</v>
      </c>
      <c r="E62" s="56">
        <v>905</v>
      </c>
      <c r="F62" s="3">
        <f t="shared" si="7"/>
        <v>66.188219992567824</v>
      </c>
      <c r="G62" s="56">
        <v>712.45</v>
      </c>
      <c r="H62" s="3">
        <f t="shared" si="8"/>
        <v>65.730211817168339</v>
      </c>
      <c r="I62" s="56">
        <v>707.52</v>
      </c>
      <c r="J62" s="3">
        <f t="shared" si="9"/>
        <v>3.7114455592716467</v>
      </c>
      <c r="K62" s="3">
        <v>39.950000000000003</v>
      </c>
      <c r="L62" s="56">
        <v>0.86</v>
      </c>
      <c r="M62" s="3">
        <f t="shared" si="10"/>
        <v>7.9895949461166862E-2</v>
      </c>
      <c r="N62" s="3">
        <v>151.68</v>
      </c>
      <c r="O62" s="3">
        <f t="shared" si="5"/>
        <v>9.3870308435525818</v>
      </c>
      <c r="P62" s="3">
        <f t="shared" si="6"/>
        <v>78.908584169453732</v>
      </c>
      <c r="Q62" s="3">
        <f t="shared" si="11"/>
        <v>14.091415830546266</v>
      </c>
      <c r="R62" s="21">
        <v>1002</v>
      </c>
      <c r="S62" s="21">
        <v>93</v>
      </c>
      <c r="T62" s="17">
        <v>28.885172798216281</v>
      </c>
      <c r="U62" s="18">
        <v>310.92</v>
      </c>
      <c r="V62" s="20"/>
      <c r="W62" s="10"/>
    </row>
    <row r="63" spans="1:23" ht="21" x14ac:dyDescent="0.25">
      <c r="A63" s="9">
        <v>57</v>
      </c>
      <c r="B63" s="56" t="s">
        <v>37</v>
      </c>
      <c r="C63" s="173"/>
      <c r="D63" s="19" t="s">
        <v>33</v>
      </c>
      <c r="E63" s="56">
        <v>906</v>
      </c>
      <c r="F63" s="3">
        <f t="shared" si="7"/>
        <v>66.266257896692679</v>
      </c>
      <c r="G63" s="3">
        <v>713.29</v>
      </c>
      <c r="H63" s="3">
        <f t="shared" si="8"/>
        <v>65.730211817168339</v>
      </c>
      <c r="I63" s="56">
        <v>707.52</v>
      </c>
      <c r="J63" s="3">
        <f t="shared" si="9"/>
        <v>3.7114455592716467</v>
      </c>
      <c r="K63" s="3">
        <v>39.950000000000003</v>
      </c>
      <c r="L63" s="56">
        <v>0.86</v>
      </c>
      <c r="M63" s="3">
        <f t="shared" si="10"/>
        <v>7.9895949461166862E-2</v>
      </c>
      <c r="N63" s="56">
        <v>151.13999999999999</v>
      </c>
      <c r="O63" s="3">
        <f t="shared" si="5"/>
        <v>9.4371980676328509</v>
      </c>
      <c r="P63" s="3">
        <f t="shared" si="6"/>
        <v>78.958751393534001</v>
      </c>
      <c r="Q63" s="3">
        <f t="shared" si="11"/>
        <v>14.041248606465997</v>
      </c>
      <c r="R63" s="21">
        <v>998</v>
      </c>
      <c r="S63" s="21">
        <v>93</v>
      </c>
      <c r="T63" s="17">
        <v>28.769973987365294</v>
      </c>
      <c r="U63" s="17">
        <v>309.68</v>
      </c>
      <c r="V63" s="20"/>
      <c r="W63" s="10"/>
    </row>
    <row r="64" spans="1:23" ht="21" x14ac:dyDescent="0.25">
      <c r="A64" s="9">
        <v>58</v>
      </c>
      <c r="B64" s="56" t="s">
        <v>37</v>
      </c>
      <c r="C64" s="173" t="s">
        <v>28</v>
      </c>
      <c r="D64" s="19" t="s">
        <v>33</v>
      </c>
      <c r="E64" s="56">
        <v>1001</v>
      </c>
      <c r="F64" s="3">
        <f t="shared" si="7"/>
        <v>66.095317725752523</v>
      </c>
      <c r="G64" s="56">
        <v>711.45</v>
      </c>
      <c r="H64" s="3">
        <f t="shared" si="8"/>
        <v>65.730211817168339</v>
      </c>
      <c r="I64" s="56">
        <v>707.52</v>
      </c>
      <c r="J64" s="3">
        <f t="shared" si="9"/>
        <v>3.7114455592716467</v>
      </c>
      <c r="K64" s="56">
        <v>39.950000000000003</v>
      </c>
      <c r="L64" s="56">
        <v>0.86</v>
      </c>
      <c r="M64" s="3">
        <f t="shared" si="10"/>
        <v>7.9895949461166862E-2</v>
      </c>
      <c r="N64" s="56">
        <v>151.06</v>
      </c>
      <c r="O64" s="3">
        <f t="shared" si="5"/>
        <v>9.4446302489780738</v>
      </c>
      <c r="P64" s="3">
        <f t="shared" si="6"/>
        <v>78.966183574879224</v>
      </c>
      <c r="Q64" s="3">
        <f t="shared" si="11"/>
        <v>14.033816425120774</v>
      </c>
      <c r="R64" s="21">
        <v>998</v>
      </c>
      <c r="S64" s="21">
        <v>93</v>
      </c>
      <c r="T64" s="17">
        <v>28.769973987365294</v>
      </c>
      <c r="U64" s="18">
        <v>309.68</v>
      </c>
      <c r="V64" s="20"/>
      <c r="W64" s="10"/>
    </row>
    <row r="65" spans="1:23" ht="21" x14ac:dyDescent="0.25">
      <c r="A65" s="9">
        <v>59</v>
      </c>
      <c r="B65" s="56" t="s">
        <v>37</v>
      </c>
      <c r="C65" s="173"/>
      <c r="D65" s="19" t="s">
        <v>33</v>
      </c>
      <c r="E65" s="56">
        <v>1002</v>
      </c>
      <c r="F65" s="3">
        <f t="shared" si="7"/>
        <v>66.095317725752523</v>
      </c>
      <c r="G65" s="56">
        <v>711.45</v>
      </c>
      <c r="H65" s="3">
        <f t="shared" si="8"/>
        <v>65.730211817168339</v>
      </c>
      <c r="I65" s="56">
        <v>707.52</v>
      </c>
      <c r="J65" s="3">
        <f t="shared" si="9"/>
        <v>3.7114455592716467</v>
      </c>
      <c r="K65" s="56">
        <v>39.950000000000003</v>
      </c>
      <c r="L65" s="56">
        <v>0.86</v>
      </c>
      <c r="M65" s="3">
        <f t="shared" si="10"/>
        <v>7.9895949461166862E-2</v>
      </c>
      <c r="N65" s="56">
        <v>151.37</v>
      </c>
      <c r="O65" s="3">
        <f t="shared" si="5"/>
        <v>9.4158305462653278</v>
      </c>
      <c r="P65" s="3">
        <f t="shared" si="6"/>
        <v>78.937383872166478</v>
      </c>
      <c r="Q65" s="3">
        <f t="shared" si="11"/>
        <v>14.06261612783352</v>
      </c>
      <c r="R65" s="21">
        <v>1000</v>
      </c>
      <c r="S65" s="21">
        <v>93</v>
      </c>
      <c r="T65" s="17">
        <v>30.496098104793759</v>
      </c>
      <c r="U65" s="17">
        <v>328.26</v>
      </c>
      <c r="V65" s="20"/>
      <c r="W65" s="10">
        <v>1</v>
      </c>
    </row>
    <row r="66" spans="1:23" ht="21" x14ac:dyDescent="0.25">
      <c r="A66" s="9">
        <v>60</v>
      </c>
      <c r="B66" s="56" t="s">
        <v>37</v>
      </c>
      <c r="C66" s="173"/>
      <c r="D66" s="19" t="s">
        <v>34</v>
      </c>
      <c r="E66" s="56">
        <v>1003</v>
      </c>
      <c r="F66" s="3">
        <f t="shared" si="7"/>
        <v>81.246748420661461</v>
      </c>
      <c r="G66" s="56">
        <v>874.54</v>
      </c>
      <c r="H66" s="3">
        <f t="shared" si="8"/>
        <v>80.049238201412123</v>
      </c>
      <c r="I66" s="3">
        <v>861.65</v>
      </c>
      <c r="J66" s="3">
        <f t="shared" si="9"/>
        <v>7.4507617985878865</v>
      </c>
      <c r="K66" s="3">
        <v>80.2</v>
      </c>
      <c r="L66" s="56">
        <v>1.0900000000000001</v>
      </c>
      <c r="M66" s="3">
        <f t="shared" si="10"/>
        <v>0.10126347082868824</v>
      </c>
      <c r="N66" s="56">
        <v>191.67</v>
      </c>
      <c r="O66" s="3">
        <f t="shared" si="5"/>
        <v>12.592159048680777</v>
      </c>
      <c r="P66" s="3">
        <f t="shared" si="6"/>
        <v>100.19342251950948</v>
      </c>
      <c r="Q66" s="3">
        <f t="shared" si="11"/>
        <v>17.806577480490525</v>
      </c>
      <c r="R66" s="21">
        <v>1266</v>
      </c>
      <c r="S66" s="21">
        <v>118</v>
      </c>
      <c r="T66" s="17">
        <v>36.495726495726494</v>
      </c>
      <c r="U66" s="18">
        <v>392.84</v>
      </c>
      <c r="V66" s="20"/>
      <c r="W66" s="10">
        <v>1</v>
      </c>
    </row>
    <row r="67" spans="1:23" ht="21" x14ac:dyDescent="0.25">
      <c r="A67" s="9">
        <v>61</v>
      </c>
      <c r="B67" s="56" t="s">
        <v>37</v>
      </c>
      <c r="C67" s="173"/>
      <c r="D67" s="19" t="s">
        <v>34</v>
      </c>
      <c r="E67" s="56">
        <v>1004</v>
      </c>
      <c r="F67" s="3">
        <f t="shared" si="7"/>
        <v>81.338721664808617</v>
      </c>
      <c r="G67" s="56">
        <v>875.53</v>
      </c>
      <c r="H67" s="3">
        <f t="shared" si="8"/>
        <v>80.049238201412123</v>
      </c>
      <c r="I67" s="3">
        <v>861.65</v>
      </c>
      <c r="J67" s="3">
        <f t="shared" si="9"/>
        <v>7.4507617985878865</v>
      </c>
      <c r="K67" s="3">
        <v>80.2</v>
      </c>
      <c r="L67" s="56">
        <v>1.0900000000000001</v>
      </c>
      <c r="M67" s="3">
        <f t="shared" si="10"/>
        <v>0.10126347082868824</v>
      </c>
      <c r="N67" s="3">
        <v>192.4</v>
      </c>
      <c r="O67" s="3">
        <f t="shared" si="5"/>
        <v>12.5243403939056</v>
      </c>
      <c r="P67" s="3">
        <f t="shared" si="6"/>
        <v>100.1256038647343</v>
      </c>
      <c r="Q67" s="3">
        <f t="shared" si="11"/>
        <v>17.874396135265702</v>
      </c>
      <c r="R67" s="21">
        <v>1271</v>
      </c>
      <c r="S67" s="21">
        <v>118</v>
      </c>
      <c r="T67" s="17">
        <v>38.760683760683769</v>
      </c>
      <c r="U67" s="18">
        <v>417.22</v>
      </c>
      <c r="V67" s="20"/>
      <c r="W67" s="10">
        <v>1</v>
      </c>
    </row>
    <row r="68" spans="1:23" ht="21" x14ac:dyDescent="0.25">
      <c r="A68" s="9">
        <v>62</v>
      </c>
      <c r="B68" s="56" t="s">
        <v>37</v>
      </c>
      <c r="C68" s="173"/>
      <c r="D68" s="19" t="s">
        <v>33</v>
      </c>
      <c r="E68" s="56">
        <v>1005</v>
      </c>
      <c r="F68" s="3">
        <f t="shared" si="7"/>
        <v>66.188219992567824</v>
      </c>
      <c r="G68" s="56">
        <v>712.45</v>
      </c>
      <c r="H68" s="3">
        <f t="shared" si="8"/>
        <v>65.730211817168339</v>
      </c>
      <c r="I68" s="56">
        <v>707.52</v>
      </c>
      <c r="J68" s="3">
        <f t="shared" si="9"/>
        <v>3.7114455592716467</v>
      </c>
      <c r="K68" s="3">
        <v>39.950000000000003</v>
      </c>
      <c r="L68" s="56">
        <v>0.86</v>
      </c>
      <c r="M68" s="3">
        <f t="shared" si="10"/>
        <v>7.9895949461166862E-2</v>
      </c>
      <c r="N68" s="3">
        <v>151.68</v>
      </c>
      <c r="O68" s="3">
        <f t="shared" si="5"/>
        <v>9.3870308435525818</v>
      </c>
      <c r="P68" s="3">
        <f t="shared" si="6"/>
        <v>78.908584169453732</v>
      </c>
      <c r="Q68" s="3">
        <f t="shared" si="11"/>
        <v>14.091415830546266</v>
      </c>
      <c r="R68" s="21">
        <v>1002</v>
      </c>
      <c r="S68" s="21">
        <v>93</v>
      </c>
      <c r="T68" s="17">
        <v>28.885172798216281</v>
      </c>
      <c r="U68" s="18">
        <v>310.92</v>
      </c>
      <c r="V68" s="20"/>
      <c r="W68" s="10"/>
    </row>
    <row r="69" spans="1:23" ht="21" x14ac:dyDescent="0.25">
      <c r="A69" s="9">
        <v>63</v>
      </c>
      <c r="B69" s="56" t="s">
        <v>37</v>
      </c>
      <c r="C69" s="173"/>
      <c r="D69" s="19" t="s">
        <v>33</v>
      </c>
      <c r="E69" s="56">
        <v>1006</v>
      </c>
      <c r="F69" s="3">
        <f t="shared" si="7"/>
        <v>66.266257896692679</v>
      </c>
      <c r="G69" s="3">
        <v>713.29</v>
      </c>
      <c r="H69" s="3">
        <f t="shared" si="8"/>
        <v>65.730211817168339</v>
      </c>
      <c r="I69" s="56">
        <v>707.52</v>
      </c>
      <c r="J69" s="3">
        <f t="shared" si="9"/>
        <v>3.7114455592716467</v>
      </c>
      <c r="K69" s="3">
        <v>39.950000000000003</v>
      </c>
      <c r="L69" s="56">
        <v>0.86</v>
      </c>
      <c r="M69" s="3">
        <f t="shared" si="10"/>
        <v>7.9895949461166862E-2</v>
      </c>
      <c r="N69" s="56">
        <v>151.13999999999999</v>
      </c>
      <c r="O69" s="3">
        <f t="shared" ref="O69:O93" si="12">S69-H69-J69-M69-Q69</f>
        <v>9.4371980676328509</v>
      </c>
      <c r="P69" s="3">
        <f t="shared" ref="P69:P93" si="13">H69+J69+M69+O69</f>
        <v>78.958751393534001</v>
      </c>
      <c r="Q69" s="3">
        <f t="shared" si="11"/>
        <v>14.041248606465997</v>
      </c>
      <c r="R69" s="21">
        <v>998</v>
      </c>
      <c r="S69" s="21">
        <v>93</v>
      </c>
      <c r="T69" s="17">
        <v>28.769973987365294</v>
      </c>
      <c r="U69" s="17">
        <v>309.68</v>
      </c>
      <c r="V69" s="20"/>
      <c r="W69" s="10">
        <v>1</v>
      </c>
    </row>
    <row r="70" spans="1:23" ht="21" x14ac:dyDescent="0.25">
      <c r="A70" s="9">
        <v>64</v>
      </c>
      <c r="B70" s="56" t="s">
        <v>37</v>
      </c>
      <c r="C70" s="173" t="s">
        <v>29</v>
      </c>
      <c r="D70" s="19" t="s">
        <v>33</v>
      </c>
      <c r="E70" s="56">
        <v>1101</v>
      </c>
      <c r="F70" s="3">
        <f t="shared" si="7"/>
        <v>66.095317725752523</v>
      </c>
      <c r="G70" s="56">
        <v>711.45</v>
      </c>
      <c r="H70" s="3">
        <f t="shared" si="8"/>
        <v>65.730211817168339</v>
      </c>
      <c r="I70" s="56">
        <v>707.52</v>
      </c>
      <c r="J70" s="3">
        <f t="shared" si="9"/>
        <v>3.7114455592716467</v>
      </c>
      <c r="K70" s="56">
        <v>39.950000000000003</v>
      </c>
      <c r="L70" s="56">
        <v>0.86</v>
      </c>
      <c r="M70" s="3">
        <f t="shared" si="10"/>
        <v>7.9895949461166862E-2</v>
      </c>
      <c r="N70" s="56">
        <v>151.06</v>
      </c>
      <c r="O70" s="3">
        <f t="shared" si="12"/>
        <v>9.4446302489780738</v>
      </c>
      <c r="P70" s="3">
        <f t="shared" si="13"/>
        <v>78.966183574879224</v>
      </c>
      <c r="Q70" s="3">
        <f t="shared" si="11"/>
        <v>14.033816425120774</v>
      </c>
      <c r="R70" s="21">
        <v>998</v>
      </c>
      <c r="S70" s="21">
        <v>93</v>
      </c>
      <c r="T70" s="17">
        <v>28.769973987365294</v>
      </c>
      <c r="U70" s="18">
        <v>309.68</v>
      </c>
      <c r="V70" s="20"/>
      <c r="W70" s="10"/>
    </row>
    <row r="71" spans="1:23" ht="21" x14ac:dyDescent="0.25">
      <c r="A71" s="9">
        <v>65</v>
      </c>
      <c r="B71" s="56" t="s">
        <v>37</v>
      </c>
      <c r="C71" s="173"/>
      <c r="D71" s="19" t="s">
        <v>33</v>
      </c>
      <c r="E71" s="56">
        <v>1102</v>
      </c>
      <c r="F71" s="3">
        <f t="shared" si="7"/>
        <v>66.095317725752523</v>
      </c>
      <c r="G71" s="56">
        <v>711.45</v>
      </c>
      <c r="H71" s="3">
        <f t="shared" si="8"/>
        <v>65.730211817168339</v>
      </c>
      <c r="I71" s="56">
        <v>707.52</v>
      </c>
      <c r="J71" s="3">
        <f t="shared" si="9"/>
        <v>3.7114455592716467</v>
      </c>
      <c r="K71" s="56">
        <v>39.950000000000003</v>
      </c>
      <c r="L71" s="56">
        <v>0.86</v>
      </c>
      <c r="M71" s="3">
        <f t="shared" si="10"/>
        <v>7.9895949461166862E-2</v>
      </c>
      <c r="N71" s="56">
        <v>151.37</v>
      </c>
      <c r="O71" s="3">
        <f t="shared" si="12"/>
        <v>9.4158305462653278</v>
      </c>
      <c r="P71" s="3">
        <f t="shared" si="13"/>
        <v>78.937383872166478</v>
      </c>
      <c r="Q71" s="3">
        <f t="shared" si="11"/>
        <v>14.06261612783352</v>
      </c>
      <c r="R71" s="21">
        <v>1000</v>
      </c>
      <c r="S71" s="21">
        <v>93</v>
      </c>
      <c r="T71" s="17">
        <v>28.827573392790786</v>
      </c>
      <c r="U71" s="17">
        <v>310.3</v>
      </c>
      <c r="V71" s="20"/>
      <c r="W71" s="10"/>
    </row>
    <row r="72" spans="1:23" ht="21" x14ac:dyDescent="0.25">
      <c r="A72" s="9">
        <v>66</v>
      </c>
      <c r="B72" s="56" t="s">
        <v>37</v>
      </c>
      <c r="C72" s="173"/>
      <c r="D72" s="19" t="s">
        <v>34</v>
      </c>
      <c r="E72" s="56">
        <v>1103</v>
      </c>
      <c r="F72" s="3">
        <f t="shared" si="7"/>
        <v>81.246748420661461</v>
      </c>
      <c r="G72" s="56">
        <v>874.54</v>
      </c>
      <c r="H72" s="3">
        <f t="shared" si="8"/>
        <v>80.049238201412123</v>
      </c>
      <c r="I72" s="3">
        <v>861.65</v>
      </c>
      <c r="J72" s="3">
        <f t="shared" si="9"/>
        <v>7.4507617985878865</v>
      </c>
      <c r="K72" s="3">
        <v>80.2</v>
      </c>
      <c r="L72" s="56">
        <v>1.0900000000000001</v>
      </c>
      <c r="M72" s="3">
        <f t="shared" si="10"/>
        <v>0.10126347082868824</v>
      </c>
      <c r="N72" s="56">
        <v>191.67</v>
      </c>
      <c r="O72" s="3">
        <f t="shared" si="12"/>
        <v>12.592159048680777</v>
      </c>
      <c r="P72" s="3">
        <f t="shared" si="13"/>
        <v>100.19342251950948</v>
      </c>
      <c r="Q72" s="3">
        <f t="shared" si="11"/>
        <v>17.806577480490525</v>
      </c>
      <c r="R72" s="21">
        <v>1266</v>
      </c>
      <c r="S72" s="21">
        <v>118</v>
      </c>
      <c r="T72" s="17">
        <v>36.495726495726494</v>
      </c>
      <c r="U72" s="18">
        <v>392.84</v>
      </c>
      <c r="V72" s="20"/>
      <c r="W72" s="10">
        <v>1</v>
      </c>
    </row>
    <row r="73" spans="1:23" ht="21" x14ac:dyDescent="0.25">
      <c r="A73" s="9">
        <v>67</v>
      </c>
      <c r="B73" s="56" t="s">
        <v>37</v>
      </c>
      <c r="C73" s="173"/>
      <c r="D73" s="19" t="s">
        <v>34</v>
      </c>
      <c r="E73" s="56">
        <v>1104</v>
      </c>
      <c r="F73" s="3">
        <f t="shared" si="7"/>
        <v>81.338721664808617</v>
      </c>
      <c r="G73" s="56">
        <v>875.53</v>
      </c>
      <c r="H73" s="3">
        <f t="shared" si="8"/>
        <v>80.049238201412123</v>
      </c>
      <c r="I73" s="3">
        <v>861.65</v>
      </c>
      <c r="J73" s="3">
        <f t="shared" si="9"/>
        <v>7.4507617985878865</v>
      </c>
      <c r="K73" s="3">
        <v>80.2</v>
      </c>
      <c r="L73" s="56">
        <v>1.0900000000000001</v>
      </c>
      <c r="M73" s="3">
        <f t="shared" si="10"/>
        <v>0.10126347082868824</v>
      </c>
      <c r="N73" s="3">
        <v>192.4</v>
      </c>
      <c r="O73" s="3">
        <f t="shared" si="12"/>
        <v>12.5243403939056</v>
      </c>
      <c r="P73" s="3">
        <f t="shared" si="13"/>
        <v>100.1256038647343</v>
      </c>
      <c r="Q73" s="3">
        <f t="shared" si="11"/>
        <v>17.874396135265702</v>
      </c>
      <c r="R73" s="21">
        <v>1271</v>
      </c>
      <c r="S73" s="21">
        <v>118</v>
      </c>
      <c r="T73" s="17">
        <v>36.639725009290231</v>
      </c>
      <c r="U73" s="18">
        <v>394.39</v>
      </c>
      <c r="V73" s="20"/>
      <c r="W73" s="10">
        <v>1</v>
      </c>
    </row>
    <row r="74" spans="1:23" ht="21" x14ac:dyDescent="0.25">
      <c r="A74" s="9">
        <v>68</v>
      </c>
      <c r="B74" s="56" t="s">
        <v>37</v>
      </c>
      <c r="C74" s="173"/>
      <c r="D74" s="19" t="s">
        <v>33</v>
      </c>
      <c r="E74" s="56">
        <v>1105</v>
      </c>
      <c r="F74" s="3">
        <f t="shared" si="7"/>
        <v>66.188219992567824</v>
      </c>
      <c r="G74" s="56">
        <v>712.45</v>
      </c>
      <c r="H74" s="3">
        <f t="shared" si="8"/>
        <v>65.730211817168339</v>
      </c>
      <c r="I74" s="56">
        <v>707.52</v>
      </c>
      <c r="J74" s="3">
        <f t="shared" si="9"/>
        <v>3.7114455592716467</v>
      </c>
      <c r="K74" s="3">
        <v>39.950000000000003</v>
      </c>
      <c r="L74" s="56">
        <v>0.86</v>
      </c>
      <c r="M74" s="3">
        <f t="shared" si="10"/>
        <v>7.9895949461166862E-2</v>
      </c>
      <c r="N74" s="3">
        <v>151.68</v>
      </c>
      <c r="O74" s="3">
        <f t="shared" si="12"/>
        <v>9.3870308435525818</v>
      </c>
      <c r="P74" s="3">
        <f t="shared" si="13"/>
        <v>78.908584169453732</v>
      </c>
      <c r="Q74" s="3">
        <f t="shared" si="11"/>
        <v>14.091415830546266</v>
      </c>
      <c r="R74" s="21">
        <v>1002</v>
      </c>
      <c r="S74" s="21">
        <v>93</v>
      </c>
      <c r="T74" s="17">
        <v>28.885172798216281</v>
      </c>
      <c r="U74" s="18">
        <v>310.92</v>
      </c>
      <c r="V74" s="20"/>
      <c r="W74" s="10"/>
    </row>
    <row r="75" spans="1:23" ht="21" x14ac:dyDescent="0.25">
      <c r="A75" s="9">
        <v>69</v>
      </c>
      <c r="B75" s="56" t="s">
        <v>37</v>
      </c>
      <c r="C75" s="173"/>
      <c r="D75" s="19" t="s">
        <v>33</v>
      </c>
      <c r="E75" s="56">
        <v>1106</v>
      </c>
      <c r="F75" s="3">
        <f t="shared" si="7"/>
        <v>66.266257896692679</v>
      </c>
      <c r="G75" s="3">
        <v>713.29</v>
      </c>
      <c r="H75" s="3">
        <f t="shared" si="8"/>
        <v>65.730211817168339</v>
      </c>
      <c r="I75" s="56">
        <v>707.52</v>
      </c>
      <c r="J75" s="3">
        <f t="shared" si="9"/>
        <v>3.7114455592716467</v>
      </c>
      <c r="K75" s="3">
        <v>39.950000000000003</v>
      </c>
      <c r="L75" s="56">
        <v>0.86</v>
      </c>
      <c r="M75" s="3">
        <f t="shared" si="10"/>
        <v>7.9895949461166862E-2</v>
      </c>
      <c r="N75" s="56">
        <v>151.13999999999999</v>
      </c>
      <c r="O75" s="3">
        <f t="shared" si="12"/>
        <v>9.4371980676328509</v>
      </c>
      <c r="P75" s="3">
        <f t="shared" si="13"/>
        <v>78.958751393534001</v>
      </c>
      <c r="Q75" s="3">
        <f t="shared" si="11"/>
        <v>14.041248606465997</v>
      </c>
      <c r="R75" s="21">
        <v>998</v>
      </c>
      <c r="S75" s="21">
        <v>93</v>
      </c>
      <c r="T75" s="17">
        <v>28.769973987365294</v>
      </c>
      <c r="U75" s="17">
        <v>309.68</v>
      </c>
      <c r="V75" s="20"/>
      <c r="W75" s="10">
        <v>1</v>
      </c>
    </row>
    <row r="76" spans="1:23" ht="21" x14ac:dyDescent="0.25">
      <c r="A76" s="9">
        <v>70</v>
      </c>
      <c r="B76" s="56" t="s">
        <v>37</v>
      </c>
      <c r="C76" s="173" t="s">
        <v>30</v>
      </c>
      <c r="D76" s="19" t="s">
        <v>33</v>
      </c>
      <c r="E76" s="56">
        <v>1201</v>
      </c>
      <c r="F76" s="3">
        <f t="shared" si="7"/>
        <v>66.095317725752523</v>
      </c>
      <c r="G76" s="56">
        <v>711.45</v>
      </c>
      <c r="H76" s="3">
        <f t="shared" si="8"/>
        <v>65.730211817168339</v>
      </c>
      <c r="I76" s="56">
        <v>707.52</v>
      </c>
      <c r="J76" s="3">
        <f t="shared" si="9"/>
        <v>3.7114455592716467</v>
      </c>
      <c r="K76" s="56">
        <v>39.950000000000003</v>
      </c>
      <c r="L76" s="56">
        <v>0.86</v>
      </c>
      <c r="M76" s="3">
        <f t="shared" si="10"/>
        <v>7.9895949461166862E-2</v>
      </c>
      <c r="N76" s="56">
        <v>151.06</v>
      </c>
      <c r="O76" s="3">
        <f t="shared" si="12"/>
        <v>9.4446302489780738</v>
      </c>
      <c r="P76" s="3">
        <f t="shared" si="13"/>
        <v>78.966183574879224</v>
      </c>
      <c r="Q76" s="3">
        <f t="shared" si="11"/>
        <v>14.033816425120774</v>
      </c>
      <c r="R76" s="21">
        <v>998</v>
      </c>
      <c r="S76" s="21">
        <v>93</v>
      </c>
      <c r="T76" s="17">
        <v>30.434782608695656</v>
      </c>
      <c r="U76" s="17">
        <v>327.60000000000002</v>
      </c>
      <c r="V76" s="20"/>
      <c r="W76" s="10"/>
    </row>
    <row r="77" spans="1:23" ht="21" x14ac:dyDescent="0.25">
      <c r="A77" s="9">
        <v>71</v>
      </c>
      <c r="B77" s="56" t="s">
        <v>37</v>
      </c>
      <c r="C77" s="173"/>
      <c r="D77" s="19" t="s">
        <v>33</v>
      </c>
      <c r="E77" s="56">
        <v>1202</v>
      </c>
      <c r="F77" s="3">
        <f t="shared" si="7"/>
        <v>66.095317725752523</v>
      </c>
      <c r="G77" s="56">
        <v>711.45</v>
      </c>
      <c r="H77" s="3">
        <f t="shared" si="8"/>
        <v>65.730211817168339</v>
      </c>
      <c r="I77" s="56">
        <v>707.52</v>
      </c>
      <c r="J77" s="3">
        <f t="shared" si="9"/>
        <v>3.7114455592716467</v>
      </c>
      <c r="K77" s="56">
        <v>39.950000000000003</v>
      </c>
      <c r="L77" s="56">
        <v>0.86</v>
      </c>
      <c r="M77" s="3">
        <f t="shared" si="10"/>
        <v>7.9895949461166862E-2</v>
      </c>
      <c r="N77" s="56">
        <v>151.37</v>
      </c>
      <c r="O77" s="3">
        <f t="shared" si="12"/>
        <v>9.4158305462653278</v>
      </c>
      <c r="P77" s="3">
        <f t="shared" si="13"/>
        <v>78.937383872166478</v>
      </c>
      <c r="Q77" s="3">
        <f t="shared" si="11"/>
        <v>14.06261612783352</v>
      </c>
      <c r="R77" s="21">
        <v>1000</v>
      </c>
      <c r="S77" s="21">
        <v>93</v>
      </c>
      <c r="T77" s="17">
        <v>28.827573392790786</v>
      </c>
      <c r="U77" s="17">
        <v>310.3</v>
      </c>
      <c r="V77" s="20"/>
      <c r="W77" s="10">
        <v>1</v>
      </c>
    </row>
    <row r="78" spans="1:23" ht="21" x14ac:dyDescent="0.25">
      <c r="A78" s="9">
        <v>72</v>
      </c>
      <c r="B78" s="56" t="s">
        <v>37</v>
      </c>
      <c r="C78" s="173"/>
      <c r="D78" s="19" t="s">
        <v>34</v>
      </c>
      <c r="E78" s="56">
        <v>1203</v>
      </c>
      <c r="F78" s="3">
        <f t="shared" si="7"/>
        <v>81.246748420661461</v>
      </c>
      <c r="G78" s="56">
        <v>874.54</v>
      </c>
      <c r="H78" s="3">
        <f t="shared" si="8"/>
        <v>80.049238201412123</v>
      </c>
      <c r="I78" s="3">
        <v>861.65</v>
      </c>
      <c r="J78" s="3">
        <f t="shared" si="9"/>
        <v>7.4507617985878865</v>
      </c>
      <c r="K78" s="3">
        <v>80.2</v>
      </c>
      <c r="L78" s="56">
        <v>1.0900000000000001</v>
      </c>
      <c r="M78" s="3">
        <f t="shared" si="10"/>
        <v>0.10126347082868824</v>
      </c>
      <c r="N78" s="56">
        <v>191.67</v>
      </c>
      <c r="O78" s="3">
        <f t="shared" si="12"/>
        <v>12.592159048680777</v>
      </c>
      <c r="P78" s="3">
        <f t="shared" si="13"/>
        <v>100.19342251950948</v>
      </c>
      <c r="Q78" s="3">
        <f t="shared" si="11"/>
        <v>17.806577480490525</v>
      </c>
      <c r="R78" s="21">
        <v>1266</v>
      </c>
      <c r="S78" s="21">
        <v>118</v>
      </c>
      <c r="T78" s="17">
        <v>36.495726495726494</v>
      </c>
      <c r="U78" s="18">
        <v>392.84</v>
      </c>
      <c r="V78" s="20"/>
      <c r="W78" s="10">
        <v>1</v>
      </c>
    </row>
    <row r="79" spans="1:23" ht="21" x14ac:dyDescent="0.25">
      <c r="A79" s="9">
        <v>73</v>
      </c>
      <c r="B79" s="56" t="s">
        <v>37</v>
      </c>
      <c r="C79" s="173"/>
      <c r="D79" s="19" t="s">
        <v>34</v>
      </c>
      <c r="E79" s="56">
        <v>1204</v>
      </c>
      <c r="F79" s="3">
        <f t="shared" si="7"/>
        <v>81.338721664808617</v>
      </c>
      <c r="G79" s="56">
        <v>875.53</v>
      </c>
      <c r="H79" s="3">
        <f t="shared" si="8"/>
        <v>80.049238201412123</v>
      </c>
      <c r="I79" s="3">
        <v>861.65</v>
      </c>
      <c r="J79" s="3">
        <f t="shared" si="9"/>
        <v>7.4507617985878865</v>
      </c>
      <c r="K79" s="3">
        <v>80.2</v>
      </c>
      <c r="L79" s="56">
        <v>1.0900000000000001</v>
      </c>
      <c r="M79" s="3">
        <f t="shared" si="10"/>
        <v>0.10126347082868824</v>
      </c>
      <c r="N79" s="3">
        <v>192.4</v>
      </c>
      <c r="O79" s="3">
        <f t="shared" si="12"/>
        <v>12.5243403939056</v>
      </c>
      <c r="P79" s="3">
        <f t="shared" si="13"/>
        <v>100.1256038647343</v>
      </c>
      <c r="Q79" s="3">
        <f t="shared" si="11"/>
        <v>17.874396135265702</v>
      </c>
      <c r="R79" s="21">
        <v>1271</v>
      </c>
      <c r="S79" s="21">
        <v>118</v>
      </c>
      <c r="T79" s="17">
        <v>36.639725009290231</v>
      </c>
      <c r="U79" s="18">
        <v>394.39</v>
      </c>
      <c r="V79" s="20"/>
      <c r="W79" s="10">
        <v>1</v>
      </c>
    </row>
    <row r="80" spans="1:23" ht="21" x14ac:dyDescent="0.25">
      <c r="A80" s="9">
        <v>74</v>
      </c>
      <c r="B80" s="56" t="s">
        <v>37</v>
      </c>
      <c r="C80" s="173"/>
      <c r="D80" s="19" t="s">
        <v>33</v>
      </c>
      <c r="E80" s="56">
        <v>1205</v>
      </c>
      <c r="F80" s="3">
        <f t="shared" si="7"/>
        <v>66.188219992567824</v>
      </c>
      <c r="G80" s="56">
        <v>712.45</v>
      </c>
      <c r="H80" s="3">
        <f t="shared" si="8"/>
        <v>65.730211817168339</v>
      </c>
      <c r="I80" s="56">
        <v>707.52</v>
      </c>
      <c r="J80" s="3">
        <f t="shared" si="9"/>
        <v>3.7114455592716467</v>
      </c>
      <c r="K80" s="3">
        <v>39.950000000000003</v>
      </c>
      <c r="L80" s="56">
        <v>0.86</v>
      </c>
      <c r="M80" s="3">
        <f t="shared" si="10"/>
        <v>7.9895949461166862E-2</v>
      </c>
      <c r="N80" s="3">
        <v>151.68</v>
      </c>
      <c r="O80" s="3">
        <f t="shared" si="12"/>
        <v>9.3870308435525818</v>
      </c>
      <c r="P80" s="3">
        <f t="shared" si="13"/>
        <v>78.908584169453732</v>
      </c>
      <c r="Q80" s="3">
        <f t="shared" si="11"/>
        <v>14.091415830546266</v>
      </c>
      <c r="R80" s="21">
        <v>1002</v>
      </c>
      <c r="S80" s="21">
        <v>93</v>
      </c>
      <c r="T80" s="17">
        <v>28.885172798216281</v>
      </c>
      <c r="U80" s="18">
        <v>310.92</v>
      </c>
      <c r="V80" s="20"/>
      <c r="W80" s="10"/>
    </row>
    <row r="81" spans="1:23" ht="21" x14ac:dyDescent="0.25">
      <c r="A81" s="9">
        <v>75</v>
      </c>
      <c r="B81" s="56" t="s">
        <v>37</v>
      </c>
      <c r="C81" s="173"/>
      <c r="D81" s="19" t="s">
        <v>33</v>
      </c>
      <c r="E81" s="56">
        <v>1206</v>
      </c>
      <c r="F81" s="3">
        <f t="shared" si="7"/>
        <v>66.266257896692679</v>
      </c>
      <c r="G81" s="3">
        <v>713.29</v>
      </c>
      <c r="H81" s="3">
        <f t="shared" si="8"/>
        <v>65.730211817168339</v>
      </c>
      <c r="I81" s="56">
        <v>707.52</v>
      </c>
      <c r="J81" s="3">
        <f t="shared" si="9"/>
        <v>3.7114455592716467</v>
      </c>
      <c r="K81" s="3">
        <v>39.950000000000003</v>
      </c>
      <c r="L81" s="56">
        <v>0.86</v>
      </c>
      <c r="M81" s="3">
        <f t="shared" si="10"/>
        <v>7.9895949461166862E-2</v>
      </c>
      <c r="N81" s="56">
        <v>151.13999999999999</v>
      </c>
      <c r="O81" s="3">
        <f t="shared" si="12"/>
        <v>9.4371980676328509</v>
      </c>
      <c r="P81" s="3">
        <f t="shared" si="13"/>
        <v>78.958751393534001</v>
      </c>
      <c r="Q81" s="3">
        <f t="shared" si="11"/>
        <v>14.041248606465997</v>
      </c>
      <c r="R81" s="21">
        <v>998</v>
      </c>
      <c r="S81" s="21">
        <v>93</v>
      </c>
      <c r="T81" s="17">
        <v>28.769973987365294</v>
      </c>
      <c r="U81" s="17">
        <v>309.68</v>
      </c>
      <c r="V81" s="20"/>
      <c r="W81" s="10">
        <v>1</v>
      </c>
    </row>
    <row r="82" spans="1:23" ht="21" x14ac:dyDescent="0.25">
      <c r="A82" s="9">
        <v>76</v>
      </c>
      <c r="B82" s="56" t="s">
        <v>37</v>
      </c>
      <c r="C82" s="173" t="s">
        <v>31</v>
      </c>
      <c r="D82" s="19" t="s">
        <v>33</v>
      </c>
      <c r="E82" s="56">
        <v>1301</v>
      </c>
      <c r="F82" s="3">
        <f t="shared" si="7"/>
        <v>66.095317725752523</v>
      </c>
      <c r="G82" s="56">
        <v>711.45</v>
      </c>
      <c r="H82" s="3">
        <f t="shared" si="8"/>
        <v>65.730211817168339</v>
      </c>
      <c r="I82" s="56">
        <v>707.52</v>
      </c>
      <c r="J82" s="3">
        <f t="shared" si="9"/>
        <v>3.7114455592716467</v>
      </c>
      <c r="K82" s="56">
        <v>39.950000000000003</v>
      </c>
      <c r="L82" s="56">
        <v>0.86</v>
      </c>
      <c r="M82" s="3">
        <f t="shared" si="10"/>
        <v>7.9895949461166862E-2</v>
      </c>
      <c r="N82" s="56">
        <v>151.06</v>
      </c>
      <c r="O82" s="3">
        <f t="shared" si="12"/>
        <v>9.4446302489780738</v>
      </c>
      <c r="P82" s="3">
        <f t="shared" si="13"/>
        <v>78.966183574879224</v>
      </c>
      <c r="Q82" s="3">
        <f t="shared" si="11"/>
        <v>14.033816425120774</v>
      </c>
      <c r="R82" s="21">
        <v>998</v>
      </c>
      <c r="S82" s="21">
        <v>93</v>
      </c>
      <c r="T82" s="17">
        <v>28.769973987365294</v>
      </c>
      <c r="U82" s="18">
        <v>309.68</v>
      </c>
      <c r="V82" s="20"/>
      <c r="W82" s="10">
        <v>1</v>
      </c>
    </row>
    <row r="83" spans="1:23" ht="21" x14ac:dyDescent="0.25">
      <c r="A83" s="9">
        <v>77</v>
      </c>
      <c r="B83" s="56" t="s">
        <v>37</v>
      </c>
      <c r="C83" s="173"/>
      <c r="D83" s="19" t="s">
        <v>33</v>
      </c>
      <c r="E83" s="56">
        <v>1302</v>
      </c>
      <c r="F83" s="3">
        <f t="shared" si="7"/>
        <v>66.095317725752523</v>
      </c>
      <c r="G83" s="56">
        <v>711.45</v>
      </c>
      <c r="H83" s="3">
        <f t="shared" si="8"/>
        <v>65.730211817168339</v>
      </c>
      <c r="I83" s="56">
        <v>707.52</v>
      </c>
      <c r="J83" s="3">
        <f t="shared" si="9"/>
        <v>3.7114455592716467</v>
      </c>
      <c r="K83" s="56">
        <v>39.950000000000003</v>
      </c>
      <c r="L83" s="56">
        <v>0.86</v>
      </c>
      <c r="M83" s="3">
        <f t="shared" si="10"/>
        <v>7.9895949461166862E-2</v>
      </c>
      <c r="N83" s="56">
        <v>151.37</v>
      </c>
      <c r="O83" s="3">
        <f t="shared" si="12"/>
        <v>9.4158305462653278</v>
      </c>
      <c r="P83" s="3">
        <f t="shared" si="13"/>
        <v>78.937383872166478</v>
      </c>
      <c r="Q83" s="3">
        <f t="shared" si="11"/>
        <v>14.06261612783352</v>
      </c>
      <c r="R83" s="21">
        <v>1000</v>
      </c>
      <c r="S83" s="21">
        <v>93</v>
      </c>
      <c r="T83" s="17">
        <v>28.827573392790786</v>
      </c>
      <c r="U83" s="17">
        <v>310.3</v>
      </c>
      <c r="V83" s="20"/>
      <c r="W83" s="10">
        <v>1</v>
      </c>
    </row>
    <row r="84" spans="1:23" ht="21" x14ac:dyDescent="0.25">
      <c r="A84" s="9">
        <v>78</v>
      </c>
      <c r="B84" s="56" t="s">
        <v>37</v>
      </c>
      <c r="C84" s="173"/>
      <c r="D84" s="19" t="s">
        <v>34</v>
      </c>
      <c r="E84" s="56">
        <v>1303</v>
      </c>
      <c r="F84" s="3">
        <f t="shared" si="7"/>
        <v>81.246748420661461</v>
      </c>
      <c r="G84" s="56">
        <v>874.54</v>
      </c>
      <c r="H84" s="3">
        <f t="shared" si="8"/>
        <v>80.049238201412123</v>
      </c>
      <c r="I84" s="3">
        <v>861.65</v>
      </c>
      <c r="J84" s="3">
        <f t="shared" si="9"/>
        <v>7.4507617985878865</v>
      </c>
      <c r="K84" s="3">
        <v>80.2</v>
      </c>
      <c r="L84" s="56">
        <v>1.0900000000000001</v>
      </c>
      <c r="M84" s="3">
        <f t="shared" si="10"/>
        <v>0.10126347082868824</v>
      </c>
      <c r="N84" s="56">
        <v>191.67</v>
      </c>
      <c r="O84" s="3">
        <f t="shared" si="12"/>
        <v>12.592159048680777</v>
      </c>
      <c r="P84" s="3">
        <f t="shared" si="13"/>
        <v>100.19342251950948</v>
      </c>
      <c r="Q84" s="3">
        <f t="shared" si="11"/>
        <v>17.806577480490525</v>
      </c>
      <c r="R84" s="21">
        <v>1266</v>
      </c>
      <c r="S84" s="21">
        <v>118</v>
      </c>
      <c r="T84" s="17">
        <v>36.495726495726494</v>
      </c>
      <c r="U84" s="18">
        <v>392.84</v>
      </c>
      <c r="V84" s="20"/>
      <c r="W84" s="10">
        <v>1</v>
      </c>
    </row>
    <row r="85" spans="1:23" ht="21" x14ac:dyDescent="0.25">
      <c r="A85" s="9">
        <v>79</v>
      </c>
      <c r="B85" s="56" t="s">
        <v>37</v>
      </c>
      <c r="C85" s="173"/>
      <c r="D85" s="19" t="s">
        <v>34</v>
      </c>
      <c r="E85" s="56">
        <v>1304</v>
      </c>
      <c r="F85" s="3">
        <f t="shared" si="7"/>
        <v>81.338721664808617</v>
      </c>
      <c r="G85" s="56">
        <v>875.53</v>
      </c>
      <c r="H85" s="3">
        <f t="shared" si="8"/>
        <v>80.049238201412123</v>
      </c>
      <c r="I85" s="3">
        <v>861.65</v>
      </c>
      <c r="J85" s="3">
        <f t="shared" si="9"/>
        <v>7.4507617985878865</v>
      </c>
      <c r="K85" s="3">
        <v>80.2</v>
      </c>
      <c r="L85" s="56">
        <v>1.0900000000000001</v>
      </c>
      <c r="M85" s="3">
        <f t="shared" si="10"/>
        <v>0.10126347082868824</v>
      </c>
      <c r="N85" s="3">
        <v>192.4</v>
      </c>
      <c r="O85" s="3">
        <f t="shared" si="12"/>
        <v>12.5243403939056</v>
      </c>
      <c r="P85" s="3">
        <f t="shared" si="13"/>
        <v>100.1256038647343</v>
      </c>
      <c r="Q85" s="3">
        <f t="shared" si="11"/>
        <v>17.874396135265702</v>
      </c>
      <c r="R85" s="21">
        <v>1271</v>
      </c>
      <c r="S85" s="21">
        <v>118</v>
      </c>
      <c r="T85" s="17">
        <v>36.639725009290231</v>
      </c>
      <c r="U85" s="18">
        <v>394.39</v>
      </c>
      <c r="V85" s="20"/>
      <c r="W85" s="10">
        <v>1</v>
      </c>
    </row>
    <row r="86" spans="1:23" ht="21" x14ac:dyDescent="0.25">
      <c r="A86" s="9">
        <v>80</v>
      </c>
      <c r="B86" s="56" t="s">
        <v>37</v>
      </c>
      <c r="C86" s="173"/>
      <c r="D86" s="19" t="s">
        <v>33</v>
      </c>
      <c r="E86" s="56">
        <v>1305</v>
      </c>
      <c r="F86" s="3">
        <f t="shared" si="7"/>
        <v>66.188219992567824</v>
      </c>
      <c r="G86" s="56">
        <v>712.45</v>
      </c>
      <c r="H86" s="3">
        <f t="shared" si="8"/>
        <v>65.730211817168339</v>
      </c>
      <c r="I86" s="56">
        <v>707.52</v>
      </c>
      <c r="J86" s="3">
        <f t="shared" si="9"/>
        <v>3.7114455592716467</v>
      </c>
      <c r="K86" s="3">
        <v>39.950000000000003</v>
      </c>
      <c r="L86" s="56">
        <v>0.86</v>
      </c>
      <c r="M86" s="3">
        <f t="shared" si="10"/>
        <v>7.9895949461166862E-2</v>
      </c>
      <c r="N86" s="3">
        <v>151.68</v>
      </c>
      <c r="O86" s="3">
        <f t="shared" si="12"/>
        <v>9.3870308435525818</v>
      </c>
      <c r="P86" s="3">
        <f t="shared" si="13"/>
        <v>78.908584169453732</v>
      </c>
      <c r="Q86" s="3">
        <f t="shared" si="11"/>
        <v>14.091415830546266</v>
      </c>
      <c r="R86" s="21">
        <v>1002</v>
      </c>
      <c r="S86" s="21">
        <v>93</v>
      </c>
      <c r="T86" s="17">
        <v>28.885172798216281</v>
      </c>
      <c r="U86" s="18">
        <v>310.92</v>
      </c>
      <c r="V86" s="20"/>
      <c r="W86" s="10">
        <v>1</v>
      </c>
    </row>
    <row r="87" spans="1:23" ht="21" x14ac:dyDescent="0.25">
      <c r="A87" s="9">
        <v>81</v>
      </c>
      <c r="B87" s="56" t="s">
        <v>37</v>
      </c>
      <c r="C87" s="173"/>
      <c r="D87" s="19" t="s">
        <v>33</v>
      </c>
      <c r="E87" s="56">
        <v>1306</v>
      </c>
      <c r="F87" s="3">
        <f t="shared" si="7"/>
        <v>66.266257896692679</v>
      </c>
      <c r="G87" s="3">
        <v>713.29</v>
      </c>
      <c r="H87" s="3">
        <f t="shared" si="8"/>
        <v>65.730211817168339</v>
      </c>
      <c r="I87" s="56">
        <v>707.52</v>
      </c>
      <c r="J87" s="3">
        <f t="shared" si="9"/>
        <v>3.7114455592716467</v>
      </c>
      <c r="K87" s="3">
        <v>39.950000000000003</v>
      </c>
      <c r="L87" s="56">
        <v>0.86</v>
      </c>
      <c r="M87" s="3">
        <f t="shared" si="10"/>
        <v>7.9895949461166862E-2</v>
      </c>
      <c r="N87" s="56">
        <v>151.13999999999999</v>
      </c>
      <c r="O87" s="3">
        <f t="shared" si="12"/>
        <v>9.4371980676328509</v>
      </c>
      <c r="P87" s="3">
        <f t="shared" si="13"/>
        <v>78.958751393534001</v>
      </c>
      <c r="Q87" s="3">
        <f t="shared" si="11"/>
        <v>14.041248606465997</v>
      </c>
      <c r="R87" s="21">
        <v>998</v>
      </c>
      <c r="S87" s="21">
        <v>93</v>
      </c>
      <c r="T87" s="17">
        <v>28.769973987365294</v>
      </c>
      <c r="U87" s="17">
        <v>309.68</v>
      </c>
      <c r="V87" s="20"/>
      <c r="W87" s="10">
        <v>1</v>
      </c>
    </row>
    <row r="88" spans="1:23" ht="21" x14ac:dyDescent="0.25">
      <c r="A88" s="9">
        <v>82</v>
      </c>
      <c r="B88" s="56" t="s">
        <v>37</v>
      </c>
      <c r="C88" s="173" t="s">
        <v>32</v>
      </c>
      <c r="D88" s="19" t="s">
        <v>33</v>
      </c>
      <c r="E88" s="56">
        <v>1401</v>
      </c>
      <c r="F88" s="3">
        <f t="shared" si="7"/>
        <v>66.095317725752523</v>
      </c>
      <c r="G88" s="56">
        <v>711.45</v>
      </c>
      <c r="H88" s="3">
        <f t="shared" si="8"/>
        <v>65.900222965440364</v>
      </c>
      <c r="I88" s="56">
        <v>709.35</v>
      </c>
      <c r="J88" s="3">
        <f t="shared" si="9"/>
        <v>5.4208472686733558</v>
      </c>
      <c r="K88" s="56">
        <v>58.35</v>
      </c>
      <c r="L88" s="3">
        <v>0.9</v>
      </c>
      <c r="M88" s="3">
        <f t="shared" si="10"/>
        <v>8.3612040133779278E-2</v>
      </c>
      <c r="N88" s="56">
        <v>158.12</v>
      </c>
      <c r="O88" s="3">
        <f t="shared" si="12"/>
        <v>10.905611296915636</v>
      </c>
      <c r="P88" s="3">
        <f t="shared" si="13"/>
        <v>82.310293571163129</v>
      </c>
      <c r="Q88" s="3">
        <f t="shared" si="11"/>
        <v>14.689706428836866</v>
      </c>
      <c r="R88" s="21">
        <v>1044</v>
      </c>
      <c r="S88" s="21">
        <v>97</v>
      </c>
      <c r="T88" s="17">
        <v>30.09568933481977</v>
      </c>
      <c r="U88" s="18">
        <v>323.95</v>
      </c>
      <c r="V88" s="20"/>
      <c r="W88" s="10">
        <v>1</v>
      </c>
    </row>
    <row r="89" spans="1:23" ht="21" x14ac:dyDescent="0.25">
      <c r="A89" s="9">
        <v>83</v>
      </c>
      <c r="B89" s="56" t="s">
        <v>37</v>
      </c>
      <c r="C89" s="173"/>
      <c r="D89" s="19" t="s">
        <v>33</v>
      </c>
      <c r="E89" s="56">
        <v>1402</v>
      </c>
      <c r="F89" s="3">
        <f t="shared" si="7"/>
        <v>66.095317725752523</v>
      </c>
      <c r="G89" s="56">
        <v>711.45</v>
      </c>
      <c r="H89" s="3">
        <f t="shared" si="8"/>
        <v>65.900222965440364</v>
      </c>
      <c r="I89" s="56">
        <v>709.35</v>
      </c>
      <c r="J89" s="3">
        <f t="shared" si="9"/>
        <v>5.4208472686733558</v>
      </c>
      <c r="K89" s="56">
        <v>58.35</v>
      </c>
      <c r="L89" s="3">
        <v>0.9</v>
      </c>
      <c r="M89" s="3">
        <f t="shared" si="10"/>
        <v>8.3612040133779278E-2</v>
      </c>
      <c r="N89" s="56">
        <v>158.43</v>
      </c>
      <c r="O89" s="3">
        <f t="shared" si="12"/>
        <v>10.87681159420289</v>
      </c>
      <c r="P89" s="3">
        <f t="shared" si="13"/>
        <v>82.281493868450383</v>
      </c>
      <c r="Q89" s="3">
        <f t="shared" si="11"/>
        <v>14.718506131549612</v>
      </c>
      <c r="R89" s="21">
        <v>1046</v>
      </c>
      <c r="S89" s="21">
        <v>97</v>
      </c>
      <c r="T89" s="17">
        <v>30.153288740245262</v>
      </c>
      <c r="U89" s="17">
        <v>324.57</v>
      </c>
      <c r="V89" s="20"/>
      <c r="W89" s="10">
        <v>1</v>
      </c>
    </row>
    <row r="90" spans="1:23" ht="21" x14ac:dyDescent="0.25">
      <c r="A90" s="9">
        <v>84</v>
      </c>
      <c r="B90" s="56" t="s">
        <v>37</v>
      </c>
      <c r="C90" s="173"/>
      <c r="D90" s="19" t="s">
        <v>34</v>
      </c>
      <c r="E90" s="56">
        <v>1403</v>
      </c>
      <c r="F90" s="3">
        <f t="shared" si="7"/>
        <v>81.246748420661461</v>
      </c>
      <c r="G90" s="56">
        <v>874.54</v>
      </c>
      <c r="H90" s="3">
        <f t="shared" si="8"/>
        <v>80.079895949461175</v>
      </c>
      <c r="I90" s="56">
        <v>861.98</v>
      </c>
      <c r="J90" s="3">
        <f t="shared" si="9"/>
        <v>10.279635823114084</v>
      </c>
      <c r="K90" s="3">
        <v>110.65</v>
      </c>
      <c r="L90" s="56">
        <v>1.1399999999999999</v>
      </c>
      <c r="M90" s="3">
        <f t="shared" si="10"/>
        <v>0.10590858416945373</v>
      </c>
      <c r="N90" s="56">
        <v>201.04</v>
      </c>
      <c r="O90" s="3">
        <f t="shared" si="12"/>
        <v>13.857487922705303</v>
      </c>
      <c r="P90" s="3">
        <f t="shared" si="13"/>
        <v>104.32292827945001</v>
      </c>
      <c r="Q90" s="3">
        <f t="shared" si="11"/>
        <v>18.677071720549982</v>
      </c>
      <c r="R90" s="21">
        <v>1328</v>
      </c>
      <c r="S90" s="21">
        <v>123</v>
      </c>
      <c r="T90" s="17">
        <v>38.282237086584914</v>
      </c>
      <c r="U90" s="18">
        <v>412.07</v>
      </c>
      <c r="V90" s="20"/>
      <c r="W90" s="10">
        <v>1</v>
      </c>
    </row>
    <row r="91" spans="1:23" ht="21" x14ac:dyDescent="0.25">
      <c r="A91" s="9">
        <v>85</v>
      </c>
      <c r="B91" s="56" t="s">
        <v>37</v>
      </c>
      <c r="C91" s="173"/>
      <c r="D91" s="19" t="s">
        <v>34</v>
      </c>
      <c r="E91" s="56">
        <v>1404</v>
      </c>
      <c r="F91" s="3">
        <f t="shared" si="7"/>
        <v>81.338721664808617</v>
      </c>
      <c r="G91" s="56">
        <v>875.53</v>
      </c>
      <c r="H91" s="3">
        <f t="shared" si="8"/>
        <v>80.079895949461175</v>
      </c>
      <c r="I91" s="56">
        <v>861.98</v>
      </c>
      <c r="J91" s="3">
        <f t="shared" si="9"/>
        <v>10.279635823114084</v>
      </c>
      <c r="K91" s="3">
        <v>110.65</v>
      </c>
      <c r="L91" s="56">
        <v>1.1399999999999999</v>
      </c>
      <c r="M91" s="3">
        <f t="shared" si="10"/>
        <v>0.10590858416945373</v>
      </c>
      <c r="N91" s="3">
        <v>201.76</v>
      </c>
      <c r="O91" s="3">
        <f t="shared" si="12"/>
        <v>14.790598290598279</v>
      </c>
      <c r="P91" s="3">
        <f t="shared" si="13"/>
        <v>105.25603864734299</v>
      </c>
      <c r="Q91" s="3">
        <f t="shared" si="11"/>
        <v>18.743961352657006</v>
      </c>
      <c r="R91" s="21">
        <v>1333</v>
      </c>
      <c r="S91" s="21">
        <v>124</v>
      </c>
      <c r="T91" s="17">
        <v>38.427164622816797</v>
      </c>
      <c r="U91" s="18">
        <v>413.63</v>
      </c>
      <c r="V91" s="20"/>
      <c r="W91" s="10">
        <v>1</v>
      </c>
    </row>
    <row r="92" spans="1:23" ht="21" x14ac:dyDescent="0.25">
      <c r="A92" s="9">
        <v>86</v>
      </c>
      <c r="B92" s="56" t="s">
        <v>37</v>
      </c>
      <c r="C92" s="173"/>
      <c r="D92" s="19" t="s">
        <v>33</v>
      </c>
      <c r="E92" s="56">
        <v>1405</v>
      </c>
      <c r="F92" s="3">
        <f t="shared" si="7"/>
        <v>66.188219992567824</v>
      </c>
      <c r="G92" s="56">
        <v>712.45</v>
      </c>
      <c r="H92" s="3">
        <f t="shared" si="8"/>
        <v>65.749721293199556</v>
      </c>
      <c r="I92" s="56">
        <v>707.73</v>
      </c>
      <c r="J92" s="3">
        <f t="shared" si="9"/>
        <v>5.4208472686733558</v>
      </c>
      <c r="K92" s="3">
        <v>58.35</v>
      </c>
      <c r="L92" s="3">
        <v>0.9</v>
      </c>
      <c r="M92" s="3">
        <f t="shared" si="10"/>
        <v>8.3612040133779278E-2</v>
      </c>
      <c r="N92" s="3">
        <v>158.74</v>
      </c>
      <c r="O92" s="3">
        <f t="shared" si="12"/>
        <v>10.998513563730951</v>
      </c>
      <c r="P92" s="3">
        <f t="shared" si="13"/>
        <v>82.252694165737637</v>
      </c>
      <c r="Q92" s="3">
        <f t="shared" si="11"/>
        <v>14.747305834262358</v>
      </c>
      <c r="R92" s="21">
        <v>1048</v>
      </c>
      <c r="S92" s="21">
        <v>97</v>
      </c>
      <c r="T92" s="17">
        <v>30.210888145670754</v>
      </c>
      <c r="U92" s="18">
        <v>325.19</v>
      </c>
      <c r="V92" s="20"/>
      <c r="W92" s="10">
        <v>1</v>
      </c>
    </row>
    <row r="93" spans="1:23" ht="21.75" thickBot="1" x14ac:dyDescent="0.3">
      <c r="A93" s="57">
        <v>87</v>
      </c>
      <c r="B93" s="57" t="s">
        <v>37</v>
      </c>
      <c r="C93" s="177"/>
      <c r="D93" s="37" t="s">
        <v>33</v>
      </c>
      <c r="E93" s="57">
        <v>1406</v>
      </c>
      <c r="F93" s="33">
        <f t="shared" si="7"/>
        <v>66.266257896692679</v>
      </c>
      <c r="G93" s="33">
        <v>713.29</v>
      </c>
      <c r="H93" s="33">
        <f t="shared" si="8"/>
        <v>65.749721293199556</v>
      </c>
      <c r="I93" s="57">
        <v>707.73</v>
      </c>
      <c r="J93" s="33">
        <f t="shared" si="9"/>
        <v>5.4208472686733558</v>
      </c>
      <c r="K93" s="33">
        <v>58.35</v>
      </c>
      <c r="L93" s="33">
        <v>0.9</v>
      </c>
      <c r="M93" s="33">
        <f t="shared" si="10"/>
        <v>8.3612040133779278E-2</v>
      </c>
      <c r="N93" s="33">
        <v>158.19999999999999</v>
      </c>
      <c r="O93" s="109">
        <f t="shared" si="12"/>
        <v>11.04868078781122</v>
      </c>
      <c r="P93" s="109">
        <f t="shared" si="13"/>
        <v>82.302861389817906</v>
      </c>
      <c r="Q93" s="33">
        <f t="shared" si="11"/>
        <v>14.697138610182089</v>
      </c>
      <c r="R93" s="35">
        <v>1045</v>
      </c>
      <c r="S93" s="35">
        <v>97</v>
      </c>
      <c r="T93" s="38">
        <v>30.124489037532516</v>
      </c>
      <c r="U93" s="38">
        <v>324.26</v>
      </c>
      <c r="V93" s="39"/>
      <c r="W93" s="62">
        <v>1</v>
      </c>
    </row>
    <row r="94" spans="1:23" ht="21" thickBot="1" x14ac:dyDescent="0.3">
      <c r="A94" s="63"/>
      <c r="B94" s="64"/>
      <c r="C94" s="64"/>
      <c r="D94" s="64"/>
      <c r="E94" s="64"/>
      <c r="F94" s="29">
        <f>SUM(F7:F93)</f>
        <v>6194.8364920104059</v>
      </c>
      <c r="G94" s="30">
        <f t="shared" ref="G94:W94" si="14">SUM(G7:G93)</f>
        <v>66681.219999999958</v>
      </c>
      <c r="H94" s="30">
        <f>SUM(H7:H93)</f>
        <v>6135.2099591230017</v>
      </c>
      <c r="I94" s="30">
        <f t="shared" si="14"/>
        <v>66039.399999999951</v>
      </c>
      <c r="J94" s="30">
        <f t="shared" si="14"/>
        <v>473.44667409884772</v>
      </c>
      <c r="K94" s="30">
        <f t="shared" si="14"/>
        <v>5096.179999999993</v>
      </c>
      <c r="L94" s="30">
        <f t="shared" si="14"/>
        <v>82.500000000000043</v>
      </c>
      <c r="M94" s="30">
        <f t="shared" si="14"/>
        <v>7.6644370122631091</v>
      </c>
      <c r="N94" s="58">
        <f t="shared" si="14"/>
        <v>14524.7</v>
      </c>
      <c r="O94" s="106">
        <f t="shared" si="14"/>
        <v>952.30137495354791</v>
      </c>
      <c r="P94" s="106">
        <f t="shared" si="14"/>
        <v>7568.6224451876633</v>
      </c>
      <c r="Q94" s="105">
        <f t="shared" si="14"/>
        <v>1349.3775548123369</v>
      </c>
      <c r="R94" s="30">
        <f t="shared" si="14"/>
        <v>95936</v>
      </c>
      <c r="S94" s="30">
        <f t="shared" si="14"/>
        <v>8918</v>
      </c>
      <c r="T94" s="30">
        <f t="shared" si="14"/>
        <v>2788.8526570048307</v>
      </c>
      <c r="U94" s="30">
        <f t="shared" si="14"/>
        <v>30019.209999999985</v>
      </c>
      <c r="V94" s="31">
        <f t="shared" si="14"/>
        <v>9</v>
      </c>
      <c r="W94" s="32">
        <f t="shared" si="14"/>
        <v>52</v>
      </c>
    </row>
  </sheetData>
  <mergeCells count="40">
    <mergeCell ref="C88:C93"/>
    <mergeCell ref="C22:C27"/>
    <mergeCell ref="C28:C33"/>
    <mergeCell ref="C34:C39"/>
    <mergeCell ref="C40:C45"/>
    <mergeCell ref="C46:C51"/>
    <mergeCell ref="C52:C57"/>
    <mergeCell ref="C58:C63"/>
    <mergeCell ref="C64:C69"/>
    <mergeCell ref="C70:C75"/>
    <mergeCell ref="C76:C81"/>
    <mergeCell ref="C82:C87"/>
    <mergeCell ref="C7:C9"/>
    <mergeCell ref="C10:C15"/>
    <mergeCell ref="C16:C21"/>
    <mergeCell ref="A4:S4"/>
    <mergeCell ref="T4:W4"/>
    <mergeCell ref="Q5:Q6"/>
    <mergeCell ref="R5:R6"/>
    <mergeCell ref="J5:J6"/>
    <mergeCell ref="K5:K6"/>
    <mergeCell ref="L5:L6"/>
    <mergeCell ref="M5:M6"/>
    <mergeCell ref="N5:N6"/>
    <mergeCell ref="O5:O6"/>
    <mergeCell ref="P5:P6"/>
    <mergeCell ref="A2:W3"/>
    <mergeCell ref="A5:A6"/>
    <mergeCell ref="B5:B6"/>
    <mergeCell ref="C5:C6"/>
    <mergeCell ref="E5:E6"/>
    <mergeCell ref="F5:F6"/>
    <mergeCell ref="G5:G6"/>
    <mergeCell ref="H5:H6"/>
    <mergeCell ref="S5:S6"/>
    <mergeCell ref="T5:T6"/>
    <mergeCell ref="U5:U6"/>
    <mergeCell ref="V5:W5"/>
    <mergeCell ref="I5:I6"/>
    <mergeCell ref="D5:D6"/>
  </mergeCells>
  <pageMargins left="0.70866141732283472" right="0.70866141732283472" top="0.74803149606299213" bottom="0.74803149606299213" header="0.31496062992125984" footer="0.31496062992125984"/>
  <pageSetup paperSize="8" scale="49" orientation="landscape" r:id="rId1"/>
  <rowBreaks count="3" manualBreakCount="3">
    <brk id="27" max="16383" man="1"/>
    <brk id="51" max="16383" man="1"/>
    <brk id="7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107"/>
  <sheetViews>
    <sheetView showGridLines="0" zoomScale="62" zoomScaleNormal="62" workbookViewId="0">
      <selection activeCell="Q108" sqref="Q108"/>
    </sheetView>
  </sheetViews>
  <sheetFormatPr defaultRowHeight="20.25" x14ac:dyDescent="0.25"/>
  <cols>
    <col min="1" max="1" width="8.28515625" style="1" bestFit="1" customWidth="1"/>
    <col min="2" max="2" width="9" style="1" bestFit="1" customWidth="1"/>
    <col min="3" max="3" width="20" style="1" bestFit="1" customWidth="1"/>
    <col min="4" max="4" width="40.42578125" style="1" customWidth="1"/>
    <col min="5" max="5" width="26" style="1" customWidth="1"/>
    <col min="6" max="7" width="16.28515625" style="1" hidden="1" customWidth="1"/>
    <col min="8" max="8" width="18.5703125" style="1" customWidth="1"/>
    <col min="9" max="9" width="18.5703125" style="1" hidden="1" customWidth="1"/>
    <col min="10" max="10" width="16.140625" style="1" customWidth="1"/>
    <col min="11" max="11" width="16.140625" style="1" hidden="1" customWidth="1"/>
    <col min="12" max="12" width="20.5703125" style="1" hidden="1" customWidth="1"/>
    <col min="13" max="13" width="46.7109375" style="1" customWidth="1"/>
    <col min="14" max="14" width="21" style="1" hidden="1" customWidth="1"/>
    <col min="15" max="16" width="21" style="1" customWidth="1"/>
    <col min="17" max="17" width="21.42578125" style="1" customWidth="1"/>
    <col min="18" max="18" width="18.140625" style="1" hidden="1" customWidth="1"/>
    <col min="19" max="19" width="16.5703125" style="4" customWidth="1"/>
    <col min="20" max="20" width="15.7109375" style="1" customWidth="1"/>
    <col min="21" max="21" width="13.7109375" style="5" hidden="1" customWidth="1"/>
    <col min="22" max="22" width="13.140625" style="1" bestFit="1" customWidth="1"/>
    <col min="23" max="23" width="17" style="1" customWidth="1"/>
    <col min="24" max="16384" width="9.140625" style="1"/>
  </cols>
  <sheetData>
    <row r="1" spans="1:23" ht="26.25" thickBot="1" x14ac:dyDescent="0.3">
      <c r="A1" s="178"/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</row>
    <row r="2" spans="1:23" x14ac:dyDescent="0.25">
      <c r="A2" s="150" t="s">
        <v>42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2"/>
    </row>
    <row r="3" spans="1:23" ht="48.75" customHeight="1" thickBot="1" x14ac:dyDescent="0.3">
      <c r="A3" s="153"/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5"/>
    </row>
    <row r="4" spans="1:23" ht="26.25" thickBot="1" x14ac:dyDescent="0.3">
      <c r="A4" s="178" t="s">
        <v>45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80"/>
    </row>
    <row r="5" spans="1:23" s="2" customFormat="1" ht="20.25" customHeight="1" x14ac:dyDescent="0.25">
      <c r="A5" s="159" t="s">
        <v>0</v>
      </c>
      <c r="B5" s="161" t="s">
        <v>1</v>
      </c>
      <c r="C5" s="161" t="s">
        <v>2</v>
      </c>
      <c r="D5" s="161" t="s">
        <v>3</v>
      </c>
      <c r="E5" s="161" t="s">
        <v>86</v>
      </c>
      <c r="F5" s="163" t="s">
        <v>5</v>
      </c>
      <c r="G5" s="163" t="s">
        <v>4</v>
      </c>
      <c r="H5" s="161" t="s">
        <v>87</v>
      </c>
      <c r="I5" s="161" t="s">
        <v>6</v>
      </c>
      <c r="J5" s="161" t="s">
        <v>88</v>
      </c>
      <c r="K5" s="161" t="s">
        <v>9</v>
      </c>
      <c r="L5" s="161" t="s">
        <v>10</v>
      </c>
      <c r="M5" s="161" t="s">
        <v>89</v>
      </c>
      <c r="N5" s="161" t="s">
        <v>11</v>
      </c>
      <c r="O5" s="161" t="s">
        <v>90</v>
      </c>
      <c r="P5" s="161" t="s">
        <v>91</v>
      </c>
      <c r="Q5" s="161" t="s">
        <v>92</v>
      </c>
      <c r="R5" s="171" t="s">
        <v>7</v>
      </c>
      <c r="S5" s="171" t="s">
        <v>93</v>
      </c>
      <c r="T5" s="161" t="s">
        <v>8</v>
      </c>
      <c r="U5" s="161" t="s">
        <v>8</v>
      </c>
      <c r="V5" s="156" t="s">
        <v>95</v>
      </c>
      <c r="W5" s="157"/>
    </row>
    <row r="6" spans="1:23" ht="102.75" customHeight="1" x14ac:dyDescent="0.25">
      <c r="A6" s="160"/>
      <c r="B6" s="162"/>
      <c r="C6" s="162"/>
      <c r="D6" s="162"/>
      <c r="E6" s="162"/>
      <c r="F6" s="170"/>
      <c r="G6" s="170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72"/>
      <c r="S6" s="172"/>
      <c r="T6" s="162"/>
      <c r="U6" s="162"/>
      <c r="V6" s="11" t="s">
        <v>35</v>
      </c>
      <c r="W6" s="61" t="s">
        <v>71</v>
      </c>
    </row>
    <row r="7" spans="1:23" ht="21" x14ac:dyDescent="0.25">
      <c r="A7" s="9">
        <v>1</v>
      </c>
      <c r="B7" s="56" t="s">
        <v>40</v>
      </c>
      <c r="C7" s="196" t="s">
        <v>18</v>
      </c>
      <c r="D7" s="53" t="s">
        <v>33</v>
      </c>
      <c r="E7" s="53" t="s">
        <v>15</v>
      </c>
      <c r="F7" s="3">
        <f t="shared" ref="F7:F16" si="0">G7/10.764</f>
        <v>0</v>
      </c>
      <c r="G7" s="15"/>
      <c r="H7" s="3">
        <f>I7/10.764</f>
        <v>65.360460795243398</v>
      </c>
      <c r="I7" s="22">
        <v>703.54</v>
      </c>
      <c r="J7" s="3">
        <f>K7/10.764</f>
        <v>3.7114455592716467</v>
      </c>
      <c r="K7" s="13">
        <v>39.950000000000003</v>
      </c>
      <c r="L7" s="53">
        <v>0.87</v>
      </c>
      <c r="M7" s="3">
        <f>L7/10.764</f>
        <v>8.0824972129319966E-2</v>
      </c>
      <c r="N7" s="53">
        <v>155.83000000000001</v>
      </c>
      <c r="O7" s="13">
        <f>S7-H7-J7-M7-Q7</f>
        <v>11.37030843552583</v>
      </c>
      <c r="P7" s="13">
        <f>H7+J7+M7+O7</f>
        <v>80.5230397621702</v>
      </c>
      <c r="Q7" s="3">
        <f t="shared" ref="Q7" si="1">N7/10.764</f>
        <v>14.476960237829806</v>
      </c>
      <c r="R7" s="21">
        <v>1019</v>
      </c>
      <c r="S7" s="21">
        <v>95</v>
      </c>
      <c r="T7" s="15">
        <v>29.374767744332964</v>
      </c>
      <c r="U7" s="13">
        <v>399.97</v>
      </c>
      <c r="V7" s="53"/>
      <c r="W7" s="27"/>
    </row>
    <row r="8" spans="1:23" ht="21" x14ac:dyDescent="0.25">
      <c r="A8" s="9">
        <v>2</v>
      </c>
      <c r="B8" s="56" t="s">
        <v>40</v>
      </c>
      <c r="C8" s="197"/>
      <c r="D8" s="53" t="s">
        <v>39</v>
      </c>
      <c r="E8" s="53" t="s">
        <v>16</v>
      </c>
      <c r="F8" s="3">
        <f t="shared" si="0"/>
        <v>66.188219992567824</v>
      </c>
      <c r="G8" s="15">
        <v>712.45</v>
      </c>
      <c r="H8" s="3">
        <f>I8/10.764</f>
        <v>0</v>
      </c>
      <c r="I8" s="22"/>
      <c r="J8" s="3">
        <f>K8/10.764</f>
        <v>0</v>
      </c>
      <c r="K8" s="13"/>
      <c r="L8" s="13">
        <v>1.1000000000000001</v>
      </c>
      <c r="M8" s="3">
        <f>L8/10.764</f>
        <v>0.10219249349684134</v>
      </c>
      <c r="N8" s="53">
        <v>197.01</v>
      </c>
      <c r="O8" s="13">
        <f>S8-H8-J8-M8-Q8</f>
        <v>101.59513192121888</v>
      </c>
      <c r="P8" s="13">
        <f>H8+J8+M8+O8</f>
        <v>101.69732441471572</v>
      </c>
      <c r="Q8" s="3">
        <f>N8/10.764</f>
        <v>18.30267558528428</v>
      </c>
      <c r="R8" s="21">
        <v>1289</v>
      </c>
      <c r="S8" s="21">
        <v>120</v>
      </c>
      <c r="T8" s="15">
        <v>37.158119658119702</v>
      </c>
      <c r="U8" s="13">
        <v>316.19</v>
      </c>
      <c r="V8" s="53"/>
      <c r="W8" s="27">
        <v>1</v>
      </c>
    </row>
    <row r="9" spans="1:23" ht="21" x14ac:dyDescent="0.25">
      <c r="A9" s="9">
        <v>3</v>
      </c>
      <c r="B9" s="56" t="s">
        <v>40</v>
      </c>
      <c r="C9" s="148" t="s">
        <v>19</v>
      </c>
      <c r="D9" s="12" t="s">
        <v>33</v>
      </c>
      <c r="E9" s="53">
        <v>101</v>
      </c>
      <c r="F9" s="3">
        <f t="shared" si="0"/>
        <v>66.095317725752523</v>
      </c>
      <c r="G9" s="14">
        <v>711.45</v>
      </c>
      <c r="H9" s="3">
        <f t="shared" ref="H9:H16" si="2">I9/10.764</f>
        <v>65.730211817168339</v>
      </c>
      <c r="I9" s="14">
        <v>707.52</v>
      </c>
      <c r="J9" s="3">
        <f t="shared" ref="J9:J16" si="3">K9/10.764</f>
        <v>3.7114455592716467</v>
      </c>
      <c r="K9" s="53">
        <v>39.950000000000003</v>
      </c>
      <c r="L9" s="53">
        <v>0.86</v>
      </c>
      <c r="M9" s="3">
        <f t="shared" ref="M9:M16" si="4">L9/10.764</f>
        <v>7.9895949461166862E-2</v>
      </c>
      <c r="N9" s="53">
        <v>152.79</v>
      </c>
      <c r="O9" s="13">
        <f t="shared" ref="O9:O71" si="5">S9-H9-J9-M9-Q9</f>
        <v>9.2839093273875886</v>
      </c>
      <c r="P9" s="13">
        <f t="shared" ref="P9:P71" si="6">H9+J9+M9+O9</f>
        <v>78.805462653288743</v>
      </c>
      <c r="Q9" s="3">
        <f t="shared" ref="Q9:Q16" si="7">N9/10.764</f>
        <v>14.194537346711259</v>
      </c>
      <c r="R9" s="21">
        <v>999</v>
      </c>
      <c r="S9" s="21">
        <v>93</v>
      </c>
      <c r="T9" s="15">
        <v>28.79877369007804</v>
      </c>
      <c r="U9" s="53">
        <v>309.99</v>
      </c>
      <c r="V9" s="53"/>
      <c r="W9" s="27"/>
    </row>
    <row r="10" spans="1:23" ht="21" x14ac:dyDescent="0.25">
      <c r="A10" s="9">
        <v>4</v>
      </c>
      <c r="B10" s="56" t="s">
        <v>40</v>
      </c>
      <c r="C10" s="148"/>
      <c r="D10" s="12" t="s">
        <v>33</v>
      </c>
      <c r="E10" s="53">
        <v>102</v>
      </c>
      <c r="F10" s="3">
        <f t="shared" si="0"/>
        <v>66.095317725752523</v>
      </c>
      <c r="G10" s="14">
        <v>711.45</v>
      </c>
      <c r="H10" s="3">
        <f t="shared" si="2"/>
        <v>65.730211817168339</v>
      </c>
      <c r="I10" s="14">
        <v>707.52</v>
      </c>
      <c r="J10" s="3">
        <f t="shared" si="3"/>
        <v>3.7114455592716467</v>
      </c>
      <c r="K10" s="53">
        <v>39.950000000000003</v>
      </c>
      <c r="L10" s="53">
        <v>0.86</v>
      </c>
      <c r="M10" s="3">
        <f t="shared" si="4"/>
        <v>7.9895949461166862E-2</v>
      </c>
      <c r="N10" s="53">
        <v>153.11000000000001</v>
      </c>
      <c r="O10" s="13">
        <f t="shared" si="5"/>
        <v>9.2541806020066861</v>
      </c>
      <c r="P10" s="13">
        <f t="shared" si="6"/>
        <v>78.775733927907837</v>
      </c>
      <c r="Q10" s="3">
        <f t="shared" si="7"/>
        <v>14.224266072092162</v>
      </c>
      <c r="R10" s="21">
        <v>1001</v>
      </c>
      <c r="S10" s="21">
        <v>93</v>
      </c>
      <c r="T10" s="15">
        <v>28.856373095503532</v>
      </c>
      <c r="U10" s="13">
        <v>310.61</v>
      </c>
      <c r="V10" s="53"/>
      <c r="W10" s="27"/>
    </row>
    <row r="11" spans="1:23" ht="21" x14ac:dyDescent="0.25">
      <c r="A11" s="9">
        <v>5</v>
      </c>
      <c r="B11" s="56" t="s">
        <v>40</v>
      </c>
      <c r="C11" s="148"/>
      <c r="D11" s="12" t="s">
        <v>34</v>
      </c>
      <c r="E11" s="53">
        <v>103</v>
      </c>
      <c r="F11" s="3">
        <f t="shared" si="0"/>
        <v>81.246748420661461</v>
      </c>
      <c r="G11" s="14">
        <v>874.54</v>
      </c>
      <c r="H11" s="3">
        <f t="shared" si="2"/>
        <v>80.049238201412123</v>
      </c>
      <c r="I11" s="15">
        <v>861.65</v>
      </c>
      <c r="J11" s="3">
        <f t="shared" si="3"/>
        <v>7.4507617985878865</v>
      </c>
      <c r="K11" s="13">
        <v>80.2</v>
      </c>
      <c r="L11" s="53">
        <v>1.0900000000000001</v>
      </c>
      <c r="M11" s="3">
        <f t="shared" si="4"/>
        <v>0.10126347082868824</v>
      </c>
      <c r="N11" s="53">
        <v>193.87</v>
      </c>
      <c r="O11" s="13">
        <f t="shared" si="5"/>
        <v>12.387774061687093</v>
      </c>
      <c r="P11" s="13">
        <f t="shared" si="6"/>
        <v>99.989037532515795</v>
      </c>
      <c r="Q11" s="3">
        <f t="shared" si="7"/>
        <v>18.010962467484209</v>
      </c>
      <c r="R11" s="21">
        <v>1268</v>
      </c>
      <c r="S11" s="21">
        <v>118</v>
      </c>
      <c r="T11" s="15">
        <v>36.553325901151986</v>
      </c>
      <c r="U11" s="53">
        <v>393.46</v>
      </c>
      <c r="V11" s="53">
        <v>1</v>
      </c>
      <c r="W11" s="27"/>
    </row>
    <row r="12" spans="1:23" ht="21" x14ac:dyDescent="0.25">
      <c r="A12" s="9">
        <v>6</v>
      </c>
      <c r="B12" s="56" t="s">
        <v>40</v>
      </c>
      <c r="C12" s="148"/>
      <c r="D12" s="12" t="s">
        <v>34</v>
      </c>
      <c r="E12" s="53">
        <v>104</v>
      </c>
      <c r="F12" s="3">
        <f t="shared" si="0"/>
        <v>81.338721664808617</v>
      </c>
      <c r="G12" s="14">
        <v>875.53</v>
      </c>
      <c r="H12" s="3">
        <f t="shared" si="2"/>
        <v>80.049238201412123</v>
      </c>
      <c r="I12" s="15">
        <v>861.65</v>
      </c>
      <c r="J12" s="3">
        <f t="shared" si="3"/>
        <v>7.4507617985878865</v>
      </c>
      <c r="K12" s="13">
        <v>80.2</v>
      </c>
      <c r="L12" s="53">
        <v>1.0900000000000001</v>
      </c>
      <c r="M12" s="3">
        <f t="shared" si="4"/>
        <v>0.10126347082868824</v>
      </c>
      <c r="N12" s="13">
        <v>194.61</v>
      </c>
      <c r="O12" s="13">
        <f t="shared" si="5"/>
        <v>12.319026384243763</v>
      </c>
      <c r="P12" s="13">
        <f t="shared" si="6"/>
        <v>99.920289855072468</v>
      </c>
      <c r="Q12" s="3">
        <f t="shared" si="7"/>
        <v>18.079710144927539</v>
      </c>
      <c r="R12" s="21">
        <v>1273</v>
      </c>
      <c r="S12" s="21">
        <v>118</v>
      </c>
      <c r="T12" s="15">
        <v>36.697324414715723</v>
      </c>
      <c r="U12" s="53">
        <v>395.01</v>
      </c>
      <c r="V12" s="53"/>
      <c r="W12" s="27">
        <v>1</v>
      </c>
    </row>
    <row r="13" spans="1:23" ht="21" x14ac:dyDescent="0.25">
      <c r="A13" s="9">
        <v>7</v>
      </c>
      <c r="B13" s="56" t="s">
        <v>40</v>
      </c>
      <c r="C13" s="148"/>
      <c r="D13" s="12" t="s">
        <v>33</v>
      </c>
      <c r="E13" s="53">
        <v>105</v>
      </c>
      <c r="F13" s="3">
        <f t="shared" si="0"/>
        <v>66.188219992567824</v>
      </c>
      <c r="G13" s="14">
        <v>712.45</v>
      </c>
      <c r="H13" s="3">
        <f t="shared" si="2"/>
        <v>65.730211817168339</v>
      </c>
      <c r="I13" s="14">
        <v>707.52</v>
      </c>
      <c r="J13" s="3">
        <f t="shared" si="3"/>
        <v>3.7114455592716467</v>
      </c>
      <c r="K13" s="13">
        <v>39.950000000000003</v>
      </c>
      <c r="L13" s="53">
        <v>0.86</v>
      </c>
      <c r="M13" s="3">
        <f t="shared" si="4"/>
        <v>7.9895949461166862E-2</v>
      </c>
      <c r="N13" s="13">
        <v>153.41999999999999</v>
      </c>
      <c r="O13" s="13">
        <f t="shared" si="5"/>
        <v>9.2253808992939437</v>
      </c>
      <c r="P13" s="13">
        <f t="shared" si="6"/>
        <v>78.746934225195091</v>
      </c>
      <c r="Q13" s="3">
        <f t="shared" si="7"/>
        <v>14.253065774804904</v>
      </c>
      <c r="R13" s="21">
        <v>1004</v>
      </c>
      <c r="S13" s="21">
        <v>93</v>
      </c>
      <c r="T13" s="15">
        <v>28.942772203641773</v>
      </c>
      <c r="U13" s="53">
        <v>311.54000000000002</v>
      </c>
      <c r="V13" s="53"/>
      <c r="W13" s="27"/>
    </row>
    <row r="14" spans="1:23" ht="21" x14ac:dyDescent="0.25">
      <c r="A14" s="9">
        <v>8</v>
      </c>
      <c r="B14" s="56" t="s">
        <v>40</v>
      </c>
      <c r="C14" s="148"/>
      <c r="D14" s="12" t="s">
        <v>33</v>
      </c>
      <c r="E14" s="53">
        <v>106</v>
      </c>
      <c r="F14" s="3">
        <f t="shared" si="0"/>
        <v>66.266257896692679</v>
      </c>
      <c r="G14" s="15">
        <v>713.29</v>
      </c>
      <c r="H14" s="3">
        <f t="shared" si="2"/>
        <v>65.730211817168339</v>
      </c>
      <c r="I14" s="14">
        <v>707.52</v>
      </c>
      <c r="J14" s="3">
        <f t="shared" si="3"/>
        <v>3.7114455592716467</v>
      </c>
      <c r="K14" s="13">
        <v>39.950000000000003</v>
      </c>
      <c r="L14" s="53">
        <v>0.86</v>
      </c>
      <c r="M14" s="3">
        <f t="shared" si="4"/>
        <v>7.9895949461166862E-2</v>
      </c>
      <c r="N14" s="53">
        <v>152.87</v>
      </c>
      <c r="O14" s="13">
        <f t="shared" si="5"/>
        <v>9.2764771460423621</v>
      </c>
      <c r="P14" s="13">
        <f t="shared" si="6"/>
        <v>78.79803047194352</v>
      </c>
      <c r="Q14" s="3">
        <f t="shared" si="7"/>
        <v>14.201969528056486</v>
      </c>
      <c r="R14" s="21">
        <v>1000</v>
      </c>
      <c r="S14" s="21">
        <v>93</v>
      </c>
      <c r="T14" s="15">
        <v>28.827573392790786</v>
      </c>
      <c r="U14" s="13">
        <v>310.3</v>
      </c>
      <c r="V14" s="53"/>
      <c r="W14" s="27"/>
    </row>
    <row r="15" spans="1:23" ht="21" x14ac:dyDescent="0.25">
      <c r="A15" s="9">
        <v>9</v>
      </c>
      <c r="B15" s="56" t="s">
        <v>40</v>
      </c>
      <c r="C15" s="148" t="s">
        <v>20</v>
      </c>
      <c r="D15" s="12" t="s">
        <v>33</v>
      </c>
      <c r="E15" s="53">
        <v>201</v>
      </c>
      <c r="F15" s="3">
        <f t="shared" si="0"/>
        <v>66.095317725752523</v>
      </c>
      <c r="G15" s="14">
        <v>711.45</v>
      </c>
      <c r="H15" s="3">
        <f t="shared" si="2"/>
        <v>65.730211817168339</v>
      </c>
      <c r="I15" s="14">
        <v>707.52</v>
      </c>
      <c r="J15" s="3">
        <f t="shared" si="3"/>
        <v>3.7114455592716467</v>
      </c>
      <c r="K15" s="53">
        <v>39.950000000000003</v>
      </c>
      <c r="L15" s="53">
        <v>0.86</v>
      </c>
      <c r="M15" s="3">
        <f t="shared" si="4"/>
        <v>7.9895949461166862E-2</v>
      </c>
      <c r="N15" s="53">
        <v>152.79</v>
      </c>
      <c r="O15" s="13">
        <f t="shared" si="5"/>
        <v>9.2839093273875886</v>
      </c>
      <c r="P15" s="13">
        <f t="shared" si="6"/>
        <v>78.805462653288743</v>
      </c>
      <c r="Q15" s="3">
        <f t="shared" si="7"/>
        <v>14.194537346711259</v>
      </c>
      <c r="R15" s="21">
        <v>999</v>
      </c>
      <c r="S15" s="21">
        <v>93</v>
      </c>
      <c r="T15" s="15">
        <v>28.79877369007804</v>
      </c>
      <c r="U15" s="53">
        <v>309.99</v>
      </c>
      <c r="V15" s="53"/>
      <c r="W15" s="27"/>
    </row>
    <row r="16" spans="1:23" ht="21" x14ac:dyDescent="0.25">
      <c r="A16" s="9">
        <v>10</v>
      </c>
      <c r="B16" s="56" t="s">
        <v>40</v>
      </c>
      <c r="C16" s="148"/>
      <c r="D16" s="12" t="s">
        <v>33</v>
      </c>
      <c r="E16" s="53">
        <v>202</v>
      </c>
      <c r="F16" s="3">
        <f t="shared" si="0"/>
        <v>66.095317725752523</v>
      </c>
      <c r="G16" s="14">
        <v>711.45</v>
      </c>
      <c r="H16" s="3">
        <f t="shared" si="2"/>
        <v>65.730211817168339</v>
      </c>
      <c r="I16" s="14">
        <v>707.52</v>
      </c>
      <c r="J16" s="3">
        <f t="shared" si="3"/>
        <v>3.7114455592716467</v>
      </c>
      <c r="K16" s="53">
        <v>39.950000000000003</v>
      </c>
      <c r="L16" s="53">
        <v>0.86</v>
      </c>
      <c r="M16" s="3">
        <f t="shared" si="4"/>
        <v>7.9895949461166862E-2</v>
      </c>
      <c r="N16" s="53">
        <v>153.11000000000001</v>
      </c>
      <c r="O16" s="13">
        <f t="shared" si="5"/>
        <v>9.2541806020066861</v>
      </c>
      <c r="P16" s="13">
        <f t="shared" si="6"/>
        <v>78.775733927907837</v>
      </c>
      <c r="Q16" s="3">
        <f t="shared" si="7"/>
        <v>14.224266072092162</v>
      </c>
      <c r="R16" s="21">
        <v>1001</v>
      </c>
      <c r="S16" s="21">
        <v>93</v>
      </c>
      <c r="T16" s="15">
        <v>28.856373095503532</v>
      </c>
      <c r="U16" s="13">
        <v>310.61</v>
      </c>
      <c r="V16" s="53"/>
      <c r="W16" s="27"/>
    </row>
    <row r="17" spans="1:23" ht="21" x14ac:dyDescent="0.25">
      <c r="A17" s="9">
        <v>11</v>
      </c>
      <c r="B17" s="56" t="s">
        <v>40</v>
      </c>
      <c r="C17" s="148"/>
      <c r="D17" s="12" t="s">
        <v>34</v>
      </c>
      <c r="E17" s="53">
        <v>203</v>
      </c>
      <c r="F17" s="3">
        <f t="shared" ref="F17:F80" si="8">G17/10.764</f>
        <v>81.246748420661461</v>
      </c>
      <c r="G17" s="14">
        <v>874.54</v>
      </c>
      <c r="H17" s="3">
        <f t="shared" ref="H17:H80" si="9">I17/10.764</f>
        <v>80.049238201412123</v>
      </c>
      <c r="I17" s="15">
        <v>861.65</v>
      </c>
      <c r="J17" s="3">
        <f t="shared" ref="J17:J80" si="10">K17/10.764</f>
        <v>7.4507617985878865</v>
      </c>
      <c r="K17" s="13">
        <v>80.2</v>
      </c>
      <c r="L17" s="53">
        <v>1.0900000000000001</v>
      </c>
      <c r="M17" s="3">
        <f t="shared" ref="M17:M80" si="11">L17/10.764</f>
        <v>0.10126347082868824</v>
      </c>
      <c r="N17" s="53">
        <v>193.87</v>
      </c>
      <c r="O17" s="13">
        <f t="shared" si="5"/>
        <v>12.387774061687093</v>
      </c>
      <c r="P17" s="13">
        <f t="shared" si="6"/>
        <v>99.989037532515795</v>
      </c>
      <c r="Q17" s="3">
        <f t="shared" ref="Q17:Q80" si="12">N17/10.764</f>
        <v>18.010962467484209</v>
      </c>
      <c r="R17" s="21">
        <v>1268</v>
      </c>
      <c r="S17" s="21">
        <v>118</v>
      </c>
      <c r="T17" s="15">
        <v>36.553325901151986</v>
      </c>
      <c r="U17" s="53">
        <v>393.46</v>
      </c>
      <c r="V17" s="53"/>
      <c r="W17" s="27">
        <v>1</v>
      </c>
    </row>
    <row r="18" spans="1:23" ht="21" x14ac:dyDescent="0.25">
      <c r="A18" s="9">
        <v>12</v>
      </c>
      <c r="B18" s="56" t="s">
        <v>40</v>
      </c>
      <c r="C18" s="148"/>
      <c r="D18" s="12" t="s">
        <v>34</v>
      </c>
      <c r="E18" s="53">
        <v>204</v>
      </c>
      <c r="F18" s="3">
        <f t="shared" si="8"/>
        <v>81.338721664808617</v>
      </c>
      <c r="G18" s="14">
        <v>875.53</v>
      </c>
      <c r="H18" s="3">
        <f t="shared" si="9"/>
        <v>80.049238201412123</v>
      </c>
      <c r="I18" s="15">
        <v>861.65</v>
      </c>
      <c r="J18" s="3">
        <f t="shared" si="10"/>
        <v>7.4507617985878865</v>
      </c>
      <c r="K18" s="13">
        <v>80.2</v>
      </c>
      <c r="L18" s="53">
        <v>1.0900000000000001</v>
      </c>
      <c r="M18" s="3">
        <f t="shared" si="11"/>
        <v>0.10126347082868824</v>
      </c>
      <c r="N18" s="13">
        <v>194.61</v>
      </c>
      <c r="O18" s="13">
        <f t="shared" si="5"/>
        <v>12.319026384243763</v>
      </c>
      <c r="P18" s="13">
        <f t="shared" si="6"/>
        <v>99.920289855072468</v>
      </c>
      <c r="Q18" s="3">
        <f t="shared" si="12"/>
        <v>18.079710144927539</v>
      </c>
      <c r="R18" s="21">
        <v>1273</v>
      </c>
      <c r="S18" s="21">
        <v>118</v>
      </c>
      <c r="T18" s="15">
        <v>36.697324414715723</v>
      </c>
      <c r="U18" s="53">
        <v>395.01</v>
      </c>
      <c r="V18" s="53"/>
      <c r="W18" s="27">
        <v>1</v>
      </c>
    </row>
    <row r="19" spans="1:23" ht="21" x14ac:dyDescent="0.25">
      <c r="A19" s="9">
        <v>13</v>
      </c>
      <c r="B19" s="56" t="s">
        <v>40</v>
      </c>
      <c r="C19" s="148"/>
      <c r="D19" s="12" t="s">
        <v>33</v>
      </c>
      <c r="E19" s="53">
        <v>205</v>
      </c>
      <c r="F19" s="3">
        <f t="shared" si="8"/>
        <v>66.188219992567824</v>
      </c>
      <c r="G19" s="14">
        <v>712.45</v>
      </c>
      <c r="H19" s="3">
        <f t="shared" si="9"/>
        <v>65.730211817168339</v>
      </c>
      <c r="I19" s="14">
        <v>707.52</v>
      </c>
      <c r="J19" s="3">
        <f t="shared" si="10"/>
        <v>3.7114455592716467</v>
      </c>
      <c r="K19" s="13">
        <v>39.950000000000003</v>
      </c>
      <c r="L19" s="53">
        <v>0.86</v>
      </c>
      <c r="M19" s="3">
        <f t="shared" si="11"/>
        <v>7.9895949461166862E-2</v>
      </c>
      <c r="N19" s="13">
        <v>153.41999999999999</v>
      </c>
      <c r="O19" s="13">
        <f t="shared" si="5"/>
        <v>9.2253808992939437</v>
      </c>
      <c r="P19" s="13">
        <f t="shared" si="6"/>
        <v>78.746934225195091</v>
      </c>
      <c r="Q19" s="3">
        <f t="shared" si="12"/>
        <v>14.253065774804904</v>
      </c>
      <c r="R19" s="21">
        <v>1004</v>
      </c>
      <c r="S19" s="21">
        <v>93</v>
      </c>
      <c r="T19" s="15">
        <v>28.942772203641773</v>
      </c>
      <c r="U19" s="53">
        <v>311.54000000000002</v>
      </c>
      <c r="V19" s="53">
        <v>1</v>
      </c>
      <c r="W19" s="27"/>
    </row>
    <row r="20" spans="1:23" ht="21" x14ac:dyDescent="0.25">
      <c r="A20" s="9">
        <v>14</v>
      </c>
      <c r="B20" s="56" t="s">
        <v>40</v>
      </c>
      <c r="C20" s="148"/>
      <c r="D20" s="12" t="s">
        <v>33</v>
      </c>
      <c r="E20" s="53">
        <v>206</v>
      </c>
      <c r="F20" s="3">
        <f t="shared" si="8"/>
        <v>66.266257896692679</v>
      </c>
      <c r="G20" s="15">
        <v>713.29</v>
      </c>
      <c r="H20" s="3">
        <f t="shared" si="9"/>
        <v>65.730211817168339</v>
      </c>
      <c r="I20" s="14">
        <v>707.52</v>
      </c>
      <c r="J20" s="3">
        <f t="shared" si="10"/>
        <v>3.7114455592716467</v>
      </c>
      <c r="K20" s="13">
        <v>39.950000000000003</v>
      </c>
      <c r="L20" s="53">
        <v>0.86</v>
      </c>
      <c r="M20" s="3">
        <f t="shared" si="11"/>
        <v>7.9895949461166862E-2</v>
      </c>
      <c r="N20" s="53">
        <v>152.87</v>
      </c>
      <c r="O20" s="13">
        <f t="shared" si="5"/>
        <v>9.2764771460423621</v>
      </c>
      <c r="P20" s="13">
        <f t="shared" si="6"/>
        <v>78.79803047194352</v>
      </c>
      <c r="Q20" s="3">
        <f t="shared" si="12"/>
        <v>14.201969528056486</v>
      </c>
      <c r="R20" s="21">
        <v>1000</v>
      </c>
      <c r="S20" s="21">
        <v>93</v>
      </c>
      <c r="T20" s="15">
        <v>28.827573392790786</v>
      </c>
      <c r="U20" s="13">
        <v>310.3</v>
      </c>
      <c r="V20" s="53"/>
      <c r="W20" s="27"/>
    </row>
    <row r="21" spans="1:23" ht="21" x14ac:dyDescent="0.25">
      <c r="A21" s="9">
        <v>15</v>
      </c>
      <c r="B21" s="56" t="s">
        <v>40</v>
      </c>
      <c r="C21" s="148" t="s">
        <v>21</v>
      </c>
      <c r="D21" s="12" t="s">
        <v>33</v>
      </c>
      <c r="E21" s="53">
        <v>301</v>
      </c>
      <c r="F21" s="3">
        <f t="shared" si="8"/>
        <v>66.095317725752523</v>
      </c>
      <c r="G21" s="14">
        <v>711.45</v>
      </c>
      <c r="H21" s="3">
        <f t="shared" si="9"/>
        <v>65.730211817168339</v>
      </c>
      <c r="I21" s="14">
        <v>707.52</v>
      </c>
      <c r="J21" s="3">
        <f t="shared" si="10"/>
        <v>3.7114455592716467</v>
      </c>
      <c r="K21" s="53">
        <v>39.950000000000003</v>
      </c>
      <c r="L21" s="53">
        <v>0.86</v>
      </c>
      <c r="M21" s="3">
        <f t="shared" si="11"/>
        <v>7.9895949461166862E-2</v>
      </c>
      <c r="N21" s="53">
        <v>152.79</v>
      </c>
      <c r="O21" s="13">
        <f t="shared" si="5"/>
        <v>9.2839093273875886</v>
      </c>
      <c r="P21" s="13">
        <f t="shared" si="6"/>
        <v>78.805462653288743</v>
      </c>
      <c r="Q21" s="3">
        <f t="shared" si="12"/>
        <v>14.194537346711259</v>
      </c>
      <c r="R21" s="21">
        <v>999</v>
      </c>
      <c r="S21" s="21">
        <v>93</v>
      </c>
      <c r="T21" s="15">
        <v>28.79877369007804</v>
      </c>
      <c r="U21" s="53">
        <v>309.99</v>
      </c>
      <c r="V21" s="53"/>
      <c r="W21" s="27"/>
    </row>
    <row r="22" spans="1:23" ht="21" x14ac:dyDescent="0.25">
      <c r="A22" s="9">
        <v>16</v>
      </c>
      <c r="B22" s="56" t="s">
        <v>40</v>
      </c>
      <c r="C22" s="148"/>
      <c r="D22" s="12" t="s">
        <v>33</v>
      </c>
      <c r="E22" s="53">
        <v>302</v>
      </c>
      <c r="F22" s="3">
        <f t="shared" si="8"/>
        <v>66.095317725752523</v>
      </c>
      <c r="G22" s="14">
        <v>711.45</v>
      </c>
      <c r="H22" s="3">
        <f t="shared" si="9"/>
        <v>65.730211817168339</v>
      </c>
      <c r="I22" s="14">
        <v>707.52</v>
      </c>
      <c r="J22" s="3">
        <f t="shared" si="10"/>
        <v>3.7114455592716467</v>
      </c>
      <c r="K22" s="53">
        <v>39.950000000000003</v>
      </c>
      <c r="L22" s="53">
        <v>0.86</v>
      </c>
      <c r="M22" s="3">
        <f t="shared" si="11"/>
        <v>7.9895949461166862E-2</v>
      </c>
      <c r="N22" s="53">
        <v>153.11000000000001</v>
      </c>
      <c r="O22" s="13">
        <f t="shared" si="5"/>
        <v>9.2541806020066861</v>
      </c>
      <c r="P22" s="13">
        <f t="shared" si="6"/>
        <v>78.775733927907837</v>
      </c>
      <c r="Q22" s="3">
        <f t="shared" si="12"/>
        <v>14.224266072092162</v>
      </c>
      <c r="R22" s="21">
        <v>1001</v>
      </c>
      <c r="S22" s="21">
        <v>93</v>
      </c>
      <c r="T22" s="15">
        <v>28.856373095503532</v>
      </c>
      <c r="U22" s="13">
        <v>310.61</v>
      </c>
      <c r="V22" s="53"/>
      <c r="W22" s="27"/>
    </row>
    <row r="23" spans="1:23" ht="21" x14ac:dyDescent="0.25">
      <c r="A23" s="9">
        <v>17</v>
      </c>
      <c r="B23" s="56" t="s">
        <v>40</v>
      </c>
      <c r="C23" s="148"/>
      <c r="D23" s="12" t="s">
        <v>34</v>
      </c>
      <c r="E23" s="53">
        <v>303</v>
      </c>
      <c r="F23" s="3">
        <f t="shared" si="8"/>
        <v>81.246748420661461</v>
      </c>
      <c r="G23" s="14">
        <v>874.54</v>
      </c>
      <c r="H23" s="3">
        <f t="shared" si="9"/>
        <v>80.049238201412123</v>
      </c>
      <c r="I23" s="15">
        <v>861.65</v>
      </c>
      <c r="J23" s="3">
        <f t="shared" si="10"/>
        <v>7.4507617985878865</v>
      </c>
      <c r="K23" s="13">
        <v>80.2</v>
      </c>
      <c r="L23" s="53">
        <v>1.0900000000000001</v>
      </c>
      <c r="M23" s="3">
        <f t="shared" si="11"/>
        <v>0.10126347082868824</v>
      </c>
      <c r="N23" s="53">
        <v>193.87</v>
      </c>
      <c r="O23" s="13">
        <f t="shared" si="5"/>
        <v>12.387774061687093</v>
      </c>
      <c r="P23" s="13">
        <f t="shared" si="6"/>
        <v>99.989037532515795</v>
      </c>
      <c r="Q23" s="3">
        <f t="shared" si="12"/>
        <v>18.010962467484209</v>
      </c>
      <c r="R23" s="21">
        <v>1268</v>
      </c>
      <c r="S23" s="21">
        <v>118</v>
      </c>
      <c r="T23" s="15">
        <v>36.553325901151986</v>
      </c>
      <c r="U23" s="53">
        <v>393.46</v>
      </c>
      <c r="V23" s="53"/>
      <c r="W23" s="27">
        <v>1</v>
      </c>
    </row>
    <row r="24" spans="1:23" ht="21" x14ac:dyDescent="0.25">
      <c r="A24" s="9">
        <v>18</v>
      </c>
      <c r="B24" s="56" t="s">
        <v>40</v>
      </c>
      <c r="C24" s="148"/>
      <c r="D24" s="12" t="s">
        <v>34</v>
      </c>
      <c r="E24" s="53">
        <v>304</v>
      </c>
      <c r="F24" s="3">
        <f t="shared" si="8"/>
        <v>81.338721664808617</v>
      </c>
      <c r="G24" s="14">
        <v>875.53</v>
      </c>
      <c r="H24" s="3">
        <f t="shared" si="9"/>
        <v>80.049238201412123</v>
      </c>
      <c r="I24" s="15">
        <v>861.65</v>
      </c>
      <c r="J24" s="3">
        <f t="shared" si="10"/>
        <v>7.4507617985878865</v>
      </c>
      <c r="K24" s="13">
        <v>80.2</v>
      </c>
      <c r="L24" s="53">
        <v>1.0900000000000001</v>
      </c>
      <c r="M24" s="3">
        <f t="shared" si="11"/>
        <v>0.10126347082868824</v>
      </c>
      <c r="N24" s="13">
        <v>194.61</v>
      </c>
      <c r="O24" s="13">
        <f t="shared" si="5"/>
        <v>12.319026384243763</v>
      </c>
      <c r="P24" s="13">
        <f t="shared" si="6"/>
        <v>99.920289855072468</v>
      </c>
      <c r="Q24" s="3">
        <f t="shared" si="12"/>
        <v>18.079710144927539</v>
      </c>
      <c r="R24" s="21">
        <v>1273</v>
      </c>
      <c r="S24" s="21">
        <v>118</v>
      </c>
      <c r="T24" s="15">
        <v>36.697324414715723</v>
      </c>
      <c r="U24" s="53">
        <v>395.01</v>
      </c>
      <c r="V24" s="53"/>
      <c r="W24" s="27">
        <v>1</v>
      </c>
    </row>
    <row r="25" spans="1:23" ht="21" x14ac:dyDescent="0.25">
      <c r="A25" s="9">
        <v>19</v>
      </c>
      <c r="B25" s="56" t="s">
        <v>40</v>
      </c>
      <c r="C25" s="148"/>
      <c r="D25" s="12" t="s">
        <v>33</v>
      </c>
      <c r="E25" s="53">
        <v>305</v>
      </c>
      <c r="F25" s="3">
        <f t="shared" si="8"/>
        <v>66.188219992567824</v>
      </c>
      <c r="G25" s="14">
        <v>712.45</v>
      </c>
      <c r="H25" s="3">
        <f t="shared" si="9"/>
        <v>65.730211817168339</v>
      </c>
      <c r="I25" s="14">
        <v>707.52</v>
      </c>
      <c r="J25" s="3">
        <f t="shared" si="10"/>
        <v>3.7114455592716467</v>
      </c>
      <c r="K25" s="13">
        <v>39.950000000000003</v>
      </c>
      <c r="L25" s="53">
        <v>0.86</v>
      </c>
      <c r="M25" s="3">
        <f t="shared" si="11"/>
        <v>7.9895949461166862E-2</v>
      </c>
      <c r="N25" s="13">
        <v>153.41999999999999</v>
      </c>
      <c r="O25" s="13">
        <f t="shared" si="5"/>
        <v>9.2253808992939437</v>
      </c>
      <c r="P25" s="13">
        <f t="shared" si="6"/>
        <v>78.746934225195091</v>
      </c>
      <c r="Q25" s="3">
        <f t="shared" si="12"/>
        <v>14.253065774804904</v>
      </c>
      <c r="R25" s="21">
        <v>1004</v>
      </c>
      <c r="S25" s="21">
        <v>93</v>
      </c>
      <c r="T25" s="15">
        <v>28.942772203641773</v>
      </c>
      <c r="U25" s="53">
        <v>311.54000000000002</v>
      </c>
      <c r="V25" s="53">
        <v>1</v>
      </c>
      <c r="W25" s="27"/>
    </row>
    <row r="26" spans="1:23" ht="21" x14ac:dyDescent="0.25">
      <c r="A26" s="9">
        <v>20</v>
      </c>
      <c r="B26" s="56" t="s">
        <v>40</v>
      </c>
      <c r="C26" s="148"/>
      <c r="D26" s="12" t="s">
        <v>33</v>
      </c>
      <c r="E26" s="53">
        <v>306</v>
      </c>
      <c r="F26" s="3">
        <f t="shared" si="8"/>
        <v>66.266257896692679</v>
      </c>
      <c r="G26" s="15">
        <v>713.29</v>
      </c>
      <c r="H26" s="3">
        <f t="shared" si="9"/>
        <v>65.730211817168339</v>
      </c>
      <c r="I26" s="14">
        <v>707.52</v>
      </c>
      <c r="J26" s="3">
        <f t="shared" si="10"/>
        <v>3.7114455592716467</v>
      </c>
      <c r="K26" s="13">
        <v>39.950000000000003</v>
      </c>
      <c r="L26" s="53">
        <v>0.86</v>
      </c>
      <c r="M26" s="3">
        <f t="shared" si="11"/>
        <v>7.9895949461166862E-2</v>
      </c>
      <c r="N26" s="53">
        <v>152.87</v>
      </c>
      <c r="O26" s="13">
        <f t="shared" si="5"/>
        <v>9.2764771460423621</v>
      </c>
      <c r="P26" s="13">
        <f t="shared" si="6"/>
        <v>78.79803047194352</v>
      </c>
      <c r="Q26" s="3">
        <f t="shared" si="12"/>
        <v>14.201969528056486</v>
      </c>
      <c r="R26" s="21">
        <v>1000</v>
      </c>
      <c r="S26" s="21">
        <v>93</v>
      </c>
      <c r="T26" s="15">
        <v>28.827573392790786</v>
      </c>
      <c r="U26" s="13">
        <v>310.3</v>
      </c>
      <c r="V26" s="53"/>
      <c r="W26" s="27"/>
    </row>
    <row r="27" spans="1:23" ht="21" x14ac:dyDescent="0.25">
      <c r="A27" s="9">
        <v>21</v>
      </c>
      <c r="B27" s="56" t="s">
        <v>40</v>
      </c>
      <c r="C27" s="148" t="s">
        <v>22</v>
      </c>
      <c r="D27" s="12" t="s">
        <v>33</v>
      </c>
      <c r="E27" s="53">
        <v>401</v>
      </c>
      <c r="F27" s="3">
        <f t="shared" si="8"/>
        <v>66.095317725752523</v>
      </c>
      <c r="G27" s="14">
        <v>711.45</v>
      </c>
      <c r="H27" s="3">
        <f t="shared" si="9"/>
        <v>65.810107766629514</v>
      </c>
      <c r="I27" s="14">
        <v>708.38</v>
      </c>
      <c r="J27" s="3">
        <f t="shared" si="10"/>
        <v>5.4208472686733558</v>
      </c>
      <c r="K27" s="53">
        <v>58.35</v>
      </c>
      <c r="L27" s="13">
        <v>0.9</v>
      </c>
      <c r="M27" s="3">
        <f t="shared" si="11"/>
        <v>8.3612040133779278E-2</v>
      </c>
      <c r="N27" s="53">
        <v>159.93</v>
      </c>
      <c r="O27" s="13">
        <f t="shared" si="5"/>
        <v>10.827573392790773</v>
      </c>
      <c r="P27" s="13">
        <f t="shared" si="6"/>
        <v>82.14214046822741</v>
      </c>
      <c r="Q27" s="3">
        <f t="shared" si="12"/>
        <v>14.857859531772577</v>
      </c>
      <c r="R27" s="21">
        <v>1046</v>
      </c>
      <c r="S27" s="21">
        <v>97</v>
      </c>
      <c r="T27" s="15">
        <v>30.153288740245262</v>
      </c>
      <c r="U27" s="53">
        <v>324.57</v>
      </c>
      <c r="V27" s="53"/>
      <c r="W27" s="27">
        <v>1</v>
      </c>
    </row>
    <row r="28" spans="1:23" ht="21" x14ac:dyDescent="0.25">
      <c r="A28" s="9">
        <v>22</v>
      </c>
      <c r="B28" s="56" t="s">
        <v>40</v>
      </c>
      <c r="C28" s="148"/>
      <c r="D28" s="12" t="s">
        <v>33</v>
      </c>
      <c r="E28" s="53">
        <v>402</v>
      </c>
      <c r="F28" s="3">
        <f t="shared" si="8"/>
        <v>66.095317725752523</v>
      </c>
      <c r="G28" s="14">
        <v>711.45</v>
      </c>
      <c r="H28" s="3">
        <f t="shared" si="9"/>
        <v>65.810107766629514</v>
      </c>
      <c r="I28" s="14">
        <v>708.38</v>
      </c>
      <c r="J28" s="3">
        <f t="shared" si="10"/>
        <v>5.4208472686733558</v>
      </c>
      <c r="K28" s="53">
        <v>58.35</v>
      </c>
      <c r="L28" s="13">
        <v>0.9</v>
      </c>
      <c r="M28" s="3">
        <f t="shared" si="11"/>
        <v>8.3612040133779278E-2</v>
      </c>
      <c r="N28" s="53">
        <v>160.25</v>
      </c>
      <c r="O28" s="13">
        <f t="shared" si="5"/>
        <v>10.797844667409874</v>
      </c>
      <c r="P28" s="13">
        <f t="shared" si="6"/>
        <v>82.112411742846518</v>
      </c>
      <c r="Q28" s="3">
        <f t="shared" si="12"/>
        <v>14.887588257153476</v>
      </c>
      <c r="R28" s="21">
        <v>1048</v>
      </c>
      <c r="S28" s="21">
        <v>97</v>
      </c>
      <c r="T28" s="15">
        <v>30.210888145670754</v>
      </c>
      <c r="U28" s="13">
        <v>325.19</v>
      </c>
      <c r="V28" s="53"/>
      <c r="W28" s="27">
        <v>1</v>
      </c>
    </row>
    <row r="29" spans="1:23" ht="21" x14ac:dyDescent="0.25">
      <c r="A29" s="9">
        <v>23</v>
      </c>
      <c r="B29" s="56" t="s">
        <v>40</v>
      </c>
      <c r="C29" s="148"/>
      <c r="D29" s="12" t="s">
        <v>34</v>
      </c>
      <c r="E29" s="53">
        <v>403</v>
      </c>
      <c r="F29" s="3">
        <f t="shared" si="8"/>
        <v>81.246748420661461</v>
      </c>
      <c r="G29" s="14">
        <v>874.54</v>
      </c>
      <c r="H29" s="3">
        <f t="shared" si="9"/>
        <v>80.029728725380906</v>
      </c>
      <c r="I29" s="14">
        <v>861.44</v>
      </c>
      <c r="J29" s="3">
        <f t="shared" si="10"/>
        <v>8.9678558156819026</v>
      </c>
      <c r="K29" s="13">
        <v>96.53</v>
      </c>
      <c r="L29" s="53">
        <v>1.1299999999999999</v>
      </c>
      <c r="M29" s="3">
        <f t="shared" si="11"/>
        <v>0.10497956150130063</v>
      </c>
      <c r="N29" s="53">
        <v>200.82</v>
      </c>
      <c r="O29" s="13">
        <f t="shared" si="5"/>
        <v>14.240802675585279</v>
      </c>
      <c r="P29" s="13">
        <f t="shared" si="6"/>
        <v>103.34336677814937</v>
      </c>
      <c r="Q29" s="3">
        <f t="shared" si="12"/>
        <v>18.656633221850612</v>
      </c>
      <c r="R29" s="21">
        <v>1314</v>
      </c>
      <c r="S29" s="21">
        <v>122</v>
      </c>
      <c r="T29" s="15">
        <v>37.87904124860647</v>
      </c>
      <c r="U29" s="53">
        <v>407.73</v>
      </c>
      <c r="V29" s="53"/>
      <c r="W29" s="27">
        <v>1</v>
      </c>
    </row>
    <row r="30" spans="1:23" ht="21" x14ac:dyDescent="0.25">
      <c r="A30" s="9">
        <v>24</v>
      </c>
      <c r="B30" s="56" t="s">
        <v>40</v>
      </c>
      <c r="C30" s="148"/>
      <c r="D30" s="12" t="s">
        <v>34</v>
      </c>
      <c r="E30" s="53">
        <v>404</v>
      </c>
      <c r="F30" s="3">
        <f t="shared" si="8"/>
        <v>81.338721664808617</v>
      </c>
      <c r="G30" s="14">
        <v>875.53</v>
      </c>
      <c r="H30" s="3">
        <f t="shared" si="9"/>
        <v>80.029728725380906</v>
      </c>
      <c r="I30" s="14">
        <v>861.44</v>
      </c>
      <c r="J30" s="3">
        <f t="shared" si="10"/>
        <v>8.9678558156819026</v>
      </c>
      <c r="K30" s="13">
        <v>96.53</v>
      </c>
      <c r="L30" s="53">
        <v>1.1299999999999999</v>
      </c>
      <c r="M30" s="3">
        <f t="shared" si="11"/>
        <v>0.10497956150130063</v>
      </c>
      <c r="N30" s="13">
        <v>201.55</v>
      </c>
      <c r="O30" s="13">
        <f t="shared" si="5"/>
        <v>14.172984020810098</v>
      </c>
      <c r="P30" s="13">
        <f t="shared" si="6"/>
        <v>103.27554812337419</v>
      </c>
      <c r="Q30" s="3">
        <f t="shared" si="12"/>
        <v>18.724451876625793</v>
      </c>
      <c r="R30" s="21">
        <v>1318</v>
      </c>
      <c r="S30" s="21">
        <v>122</v>
      </c>
      <c r="T30" s="15">
        <v>37.994240059457454</v>
      </c>
      <c r="U30" s="53">
        <v>408.97</v>
      </c>
      <c r="V30" s="53"/>
      <c r="W30" s="27">
        <v>1</v>
      </c>
    </row>
    <row r="31" spans="1:23" ht="21" x14ac:dyDescent="0.25">
      <c r="A31" s="9">
        <v>25</v>
      </c>
      <c r="B31" s="56" t="s">
        <v>40</v>
      </c>
      <c r="C31" s="148"/>
      <c r="D31" s="12" t="s">
        <v>33</v>
      </c>
      <c r="E31" s="53">
        <v>405</v>
      </c>
      <c r="F31" s="3">
        <f t="shared" si="8"/>
        <v>66.188219992567824</v>
      </c>
      <c r="G31" s="14">
        <v>712.45</v>
      </c>
      <c r="H31" s="3">
        <f t="shared" si="9"/>
        <v>65.829617242660731</v>
      </c>
      <c r="I31" s="14">
        <v>708.59</v>
      </c>
      <c r="J31" s="3">
        <f t="shared" si="10"/>
        <v>5.4208472686733558</v>
      </c>
      <c r="K31" s="13">
        <v>58.35</v>
      </c>
      <c r="L31" s="13">
        <v>0.9</v>
      </c>
      <c r="M31" s="3">
        <f t="shared" si="11"/>
        <v>8.3612040133779278E-2</v>
      </c>
      <c r="N31" s="13">
        <v>160.57</v>
      </c>
      <c r="O31" s="13">
        <f t="shared" si="5"/>
        <v>11.74860646599776</v>
      </c>
      <c r="P31" s="13">
        <f t="shared" si="6"/>
        <v>83.082683017465627</v>
      </c>
      <c r="Q31" s="3">
        <f t="shared" si="12"/>
        <v>14.917316982534373</v>
      </c>
      <c r="R31" s="21">
        <v>1050</v>
      </c>
      <c r="S31" s="21">
        <v>98</v>
      </c>
      <c r="T31" s="15">
        <v>30.26848755109625</v>
      </c>
      <c r="U31" s="53">
        <v>325.81</v>
      </c>
      <c r="V31" s="53"/>
      <c r="W31" s="27">
        <v>1</v>
      </c>
    </row>
    <row r="32" spans="1:23" ht="21" x14ac:dyDescent="0.25">
      <c r="A32" s="9">
        <v>26</v>
      </c>
      <c r="B32" s="56" t="s">
        <v>40</v>
      </c>
      <c r="C32" s="148"/>
      <c r="D32" s="12" t="s">
        <v>33</v>
      </c>
      <c r="E32" s="53">
        <v>406</v>
      </c>
      <c r="F32" s="3">
        <f t="shared" si="8"/>
        <v>66.266257896692679</v>
      </c>
      <c r="G32" s="15">
        <v>713.29</v>
      </c>
      <c r="H32" s="3">
        <f t="shared" si="9"/>
        <v>65.829617242660731</v>
      </c>
      <c r="I32" s="14">
        <v>708.59</v>
      </c>
      <c r="J32" s="3">
        <f t="shared" si="10"/>
        <v>5.4208472686733558</v>
      </c>
      <c r="K32" s="13">
        <v>58.35</v>
      </c>
      <c r="L32" s="13">
        <v>0.9</v>
      </c>
      <c r="M32" s="3">
        <f t="shared" si="11"/>
        <v>8.3612040133779278E-2</v>
      </c>
      <c r="N32" s="53">
        <v>160.02000000000001</v>
      </c>
      <c r="O32" s="13">
        <f t="shared" si="5"/>
        <v>10.799702712746178</v>
      </c>
      <c r="P32" s="13">
        <f t="shared" si="6"/>
        <v>82.133779264214041</v>
      </c>
      <c r="Q32" s="3">
        <f t="shared" si="12"/>
        <v>14.866220735785955</v>
      </c>
      <c r="R32" s="21">
        <v>1047</v>
      </c>
      <c r="S32" s="21">
        <v>97</v>
      </c>
      <c r="T32" s="15">
        <v>30.182088442958008</v>
      </c>
      <c r="U32" s="13">
        <v>324.88</v>
      </c>
      <c r="V32" s="53"/>
      <c r="W32" s="27">
        <v>1</v>
      </c>
    </row>
    <row r="33" spans="1:23" ht="21" x14ac:dyDescent="0.25">
      <c r="A33" s="9">
        <v>27</v>
      </c>
      <c r="B33" s="56" t="s">
        <v>40</v>
      </c>
      <c r="C33" s="148" t="s">
        <v>23</v>
      </c>
      <c r="D33" s="12" t="s">
        <v>33</v>
      </c>
      <c r="E33" s="53">
        <v>501</v>
      </c>
      <c r="F33" s="3">
        <f t="shared" si="8"/>
        <v>66.095317725752523</v>
      </c>
      <c r="G33" s="14">
        <v>711.45</v>
      </c>
      <c r="H33" s="3">
        <f t="shared" si="9"/>
        <v>65.810107766629514</v>
      </c>
      <c r="I33" s="14">
        <v>708.38</v>
      </c>
      <c r="J33" s="3">
        <f t="shared" si="10"/>
        <v>5.4208472686733558</v>
      </c>
      <c r="K33" s="53">
        <v>58.35</v>
      </c>
      <c r="L33" s="13">
        <v>0.9</v>
      </c>
      <c r="M33" s="3">
        <f t="shared" si="11"/>
        <v>8.3612040133779278E-2</v>
      </c>
      <c r="N33" s="53">
        <v>159.93</v>
      </c>
      <c r="O33" s="13">
        <f t="shared" si="5"/>
        <v>10.827573392790773</v>
      </c>
      <c r="P33" s="13">
        <f t="shared" si="6"/>
        <v>82.14214046822741</v>
      </c>
      <c r="Q33" s="3">
        <f t="shared" si="12"/>
        <v>14.857859531772577</v>
      </c>
      <c r="R33" s="21">
        <v>1046</v>
      </c>
      <c r="S33" s="21">
        <v>97</v>
      </c>
      <c r="T33" s="15">
        <v>30.153288740245262</v>
      </c>
      <c r="U33" s="53">
        <v>324.57</v>
      </c>
      <c r="V33" s="53">
        <v>1</v>
      </c>
      <c r="W33" s="27"/>
    </row>
    <row r="34" spans="1:23" ht="21" x14ac:dyDescent="0.25">
      <c r="A34" s="9">
        <v>28</v>
      </c>
      <c r="B34" s="56" t="s">
        <v>40</v>
      </c>
      <c r="C34" s="148"/>
      <c r="D34" s="12" t="s">
        <v>33</v>
      </c>
      <c r="E34" s="53">
        <v>502</v>
      </c>
      <c r="F34" s="3">
        <f t="shared" si="8"/>
        <v>66.095317725752523</v>
      </c>
      <c r="G34" s="14">
        <v>711.45</v>
      </c>
      <c r="H34" s="3">
        <f t="shared" si="9"/>
        <v>65.810107766629514</v>
      </c>
      <c r="I34" s="14">
        <v>708.38</v>
      </c>
      <c r="J34" s="3">
        <f t="shared" si="10"/>
        <v>5.4208472686733558</v>
      </c>
      <c r="K34" s="53">
        <v>58.35</v>
      </c>
      <c r="L34" s="13">
        <v>0.9</v>
      </c>
      <c r="M34" s="3">
        <f t="shared" si="11"/>
        <v>8.3612040133779278E-2</v>
      </c>
      <c r="N34" s="53">
        <v>160.25</v>
      </c>
      <c r="O34" s="13">
        <f t="shared" si="5"/>
        <v>10.797844667409874</v>
      </c>
      <c r="P34" s="13">
        <f t="shared" si="6"/>
        <v>82.112411742846518</v>
      </c>
      <c r="Q34" s="3">
        <f t="shared" si="12"/>
        <v>14.887588257153476</v>
      </c>
      <c r="R34" s="21">
        <v>1048</v>
      </c>
      <c r="S34" s="21">
        <v>97</v>
      </c>
      <c r="T34" s="15">
        <v>30.210888145670754</v>
      </c>
      <c r="U34" s="13">
        <v>325.19</v>
      </c>
      <c r="V34" s="53">
        <v>1</v>
      </c>
      <c r="W34" s="27"/>
    </row>
    <row r="35" spans="1:23" ht="21" x14ac:dyDescent="0.25">
      <c r="A35" s="9">
        <v>29</v>
      </c>
      <c r="B35" s="56" t="s">
        <v>40</v>
      </c>
      <c r="C35" s="148"/>
      <c r="D35" s="12" t="s">
        <v>34</v>
      </c>
      <c r="E35" s="53">
        <v>503</v>
      </c>
      <c r="F35" s="3">
        <f t="shared" si="8"/>
        <v>81.246748420661461</v>
      </c>
      <c r="G35" s="14">
        <v>874.54</v>
      </c>
      <c r="H35" s="3">
        <f t="shared" si="9"/>
        <v>80.029728725380906</v>
      </c>
      <c r="I35" s="14">
        <v>861.44</v>
      </c>
      <c r="J35" s="3">
        <f t="shared" si="10"/>
        <v>8.9678558156819026</v>
      </c>
      <c r="K35" s="13">
        <v>96.53</v>
      </c>
      <c r="L35" s="53">
        <v>1.1299999999999999</v>
      </c>
      <c r="M35" s="3">
        <f t="shared" si="11"/>
        <v>0.10497956150130063</v>
      </c>
      <c r="N35" s="53">
        <v>200.82</v>
      </c>
      <c r="O35" s="13">
        <f t="shared" si="5"/>
        <v>14.240802675585279</v>
      </c>
      <c r="P35" s="13">
        <f t="shared" si="6"/>
        <v>103.34336677814937</v>
      </c>
      <c r="Q35" s="3">
        <f t="shared" si="12"/>
        <v>18.656633221850612</v>
      </c>
      <c r="R35" s="21">
        <v>1314</v>
      </c>
      <c r="S35" s="21">
        <v>122</v>
      </c>
      <c r="T35" s="15">
        <v>37.87904124860647</v>
      </c>
      <c r="U35" s="53">
        <v>407.73</v>
      </c>
      <c r="V35" s="53"/>
      <c r="W35" s="27">
        <v>1</v>
      </c>
    </row>
    <row r="36" spans="1:23" ht="21" x14ac:dyDescent="0.25">
      <c r="A36" s="9">
        <v>30</v>
      </c>
      <c r="B36" s="56" t="s">
        <v>40</v>
      </c>
      <c r="C36" s="148"/>
      <c r="D36" s="12" t="s">
        <v>34</v>
      </c>
      <c r="E36" s="53">
        <v>504</v>
      </c>
      <c r="F36" s="3">
        <f t="shared" si="8"/>
        <v>81.338721664808617</v>
      </c>
      <c r="G36" s="14">
        <v>875.53</v>
      </c>
      <c r="H36" s="3">
        <f t="shared" si="9"/>
        <v>80.029728725380906</v>
      </c>
      <c r="I36" s="14">
        <v>861.44</v>
      </c>
      <c r="J36" s="3">
        <f t="shared" si="10"/>
        <v>8.9678558156819026</v>
      </c>
      <c r="K36" s="13">
        <v>96.53</v>
      </c>
      <c r="L36" s="53">
        <v>1.1299999999999999</v>
      </c>
      <c r="M36" s="3">
        <f t="shared" si="11"/>
        <v>0.10497956150130063</v>
      </c>
      <c r="N36" s="13">
        <v>201.55</v>
      </c>
      <c r="O36" s="13">
        <f t="shared" si="5"/>
        <v>14.172984020810098</v>
      </c>
      <c r="P36" s="13">
        <f t="shared" si="6"/>
        <v>103.27554812337419</v>
      </c>
      <c r="Q36" s="3">
        <f t="shared" si="12"/>
        <v>18.724451876625793</v>
      </c>
      <c r="R36" s="21">
        <v>1318</v>
      </c>
      <c r="S36" s="21">
        <v>122</v>
      </c>
      <c r="T36" s="15">
        <v>37.994240059457454</v>
      </c>
      <c r="U36" s="53">
        <v>408.97</v>
      </c>
      <c r="V36" s="53"/>
      <c r="W36" s="27">
        <v>1</v>
      </c>
    </row>
    <row r="37" spans="1:23" ht="21" x14ac:dyDescent="0.25">
      <c r="A37" s="9">
        <v>31</v>
      </c>
      <c r="B37" s="56" t="s">
        <v>40</v>
      </c>
      <c r="C37" s="148"/>
      <c r="D37" s="12" t="s">
        <v>33</v>
      </c>
      <c r="E37" s="53">
        <v>505</v>
      </c>
      <c r="F37" s="3">
        <f t="shared" si="8"/>
        <v>66.188219992567824</v>
      </c>
      <c r="G37" s="14">
        <v>712.45</v>
      </c>
      <c r="H37" s="3">
        <f t="shared" si="9"/>
        <v>65.829617242660731</v>
      </c>
      <c r="I37" s="14">
        <v>708.59</v>
      </c>
      <c r="J37" s="3">
        <f t="shared" si="10"/>
        <v>5.4208472686733558</v>
      </c>
      <c r="K37" s="13">
        <v>58.35</v>
      </c>
      <c r="L37" s="13">
        <v>0.9</v>
      </c>
      <c r="M37" s="3">
        <f t="shared" si="11"/>
        <v>8.3612040133779278E-2</v>
      </c>
      <c r="N37" s="13">
        <v>160.57</v>
      </c>
      <c r="O37" s="13">
        <f t="shared" si="5"/>
        <v>11.74860646599776</v>
      </c>
      <c r="P37" s="13">
        <f t="shared" si="6"/>
        <v>83.082683017465627</v>
      </c>
      <c r="Q37" s="3">
        <f t="shared" si="12"/>
        <v>14.917316982534373</v>
      </c>
      <c r="R37" s="21">
        <v>1050</v>
      </c>
      <c r="S37" s="21">
        <v>98</v>
      </c>
      <c r="T37" s="15">
        <v>30.26848755109625</v>
      </c>
      <c r="U37" s="53">
        <v>325.81</v>
      </c>
      <c r="V37" s="53">
        <v>1</v>
      </c>
      <c r="W37" s="27"/>
    </row>
    <row r="38" spans="1:23" ht="21" x14ac:dyDescent="0.25">
      <c r="A38" s="9">
        <v>32</v>
      </c>
      <c r="B38" s="56" t="s">
        <v>40</v>
      </c>
      <c r="C38" s="148"/>
      <c r="D38" s="12" t="s">
        <v>33</v>
      </c>
      <c r="E38" s="53">
        <v>506</v>
      </c>
      <c r="F38" s="3">
        <f t="shared" si="8"/>
        <v>66.266257896692679</v>
      </c>
      <c r="G38" s="15">
        <v>713.29</v>
      </c>
      <c r="H38" s="3">
        <f t="shared" si="9"/>
        <v>65.829617242660731</v>
      </c>
      <c r="I38" s="14">
        <v>708.59</v>
      </c>
      <c r="J38" s="3">
        <f t="shared" si="10"/>
        <v>5.4208472686733558</v>
      </c>
      <c r="K38" s="13">
        <v>58.35</v>
      </c>
      <c r="L38" s="13">
        <v>0.9</v>
      </c>
      <c r="M38" s="3">
        <f t="shared" si="11"/>
        <v>8.3612040133779278E-2</v>
      </c>
      <c r="N38" s="53">
        <v>160.02000000000001</v>
      </c>
      <c r="O38" s="13">
        <f t="shared" si="5"/>
        <v>10.799702712746178</v>
      </c>
      <c r="P38" s="13">
        <f t="shared" si="6"/>
        <v>82.133779264214041</v>
      </c>
      <c r="Q38" s="3">
        <f t="shared" si="12"/>
        <v>14.866220735785955</v>
      </c>
      <c r="R38" s="21">
        <v>1047</v>
      </c>
      <c r="S38" s="21">
        <v>97</v>
      </c>
      <c r="T38" s="15">
        <v>30.182088442958008</v>
      </c>
      <c r="U38" s="13">
        <v>324.88</v>
      </c>
      <c r="V38" s="53">
        <v>1</v>
      </c>
      <c r="W38" s="27"/>
    </row>
    <row r="39" spans="1:23" ht="21" x14ac:dyDescent="0.25">
      <c r="A39" s="9">
        <v>33</v>
      </c>
      <c r="B39" s="56" t="s">
        <v>40</v>
      </c>
      <c r="C39" s="148" t="s">
        <v>24</v>
      </c>
      <c r="D39" s="12" t="s">
        <v>33</v>
      </c>
      <c r="E39" s="53">
        <v>601</v>
      </c>
      <c r="F39" s="3">
        <f t="shared" si="8"/>
        <v>66.095317725752523</v>
      </c>
      <c r="G39" s="14">
        <v>711.45</v>
      </c>
      <c r="H39" s="3">
        <f t="shared" si="9"/>
        <v>65.810107766629514</v>
      </c>
      <c r="I39" s="14">
        <v>708.38</v>
      </c>
      <c r="J39" s="3">
        <f t="shared" si="10"/>
        <v>5.4208472686733558</v>
      </c>
      <c r="K39" s="53">
        <v>58.35</v>
      </c>
      <c r="L39" s="13">
        <v>0.9</v>
      </c>
      <c r="M39" s="3">
        <f t="shared" si="11"/>
        <v>8.3612040133779278E-2</v>
      </c>
      <c r="N39" s="53">
        <v>159.93</v>
      </c>
      <c r="O39" s="13">
        <f t="shared" si="5"/>
        <v>10.827573392790773</v>
      </c>
      <c r="P39" s="13">
        <f t="shared" si="6"/>
        <v>82.14214046822741</v>
      </c>
      <c r="Q39" s="3">
        <f t="shared" si="12"/>
        <v>14.857859531772577</v>
      </c>
      <c r="R39" s="21">
        <v>1046</v>
      </c>
      <c r="S39" s="21">
        <v>97</v>
      </c>
      <c r="T39" s="15">
        <v>30.153288740245262</v>
      </c>
      <c r="U39" s="53">
        <v>324.57</v>
      </c>
      <c r="V39" s="53"/>
      <c r="W39" s="27">
        <v>1</v>
      </c>
    </row>
    <row r="40" spans="1:23" ht="21" x14ac:dyDescent="0.25">
      <c r="A40" s="9">
        <v>34</v>
      </c>
      <c r="B40" s="56" t="s">
        <v>40</v>
      </c>
      <c r="C40" s="148"/>
      <c r="D40" s="12" t="s">
        <v>33</v>
      </c>
      <c r="E40" s="53">
        <v>602</v>
      </c>
      <c r="F40" s="3">
        <f t="shared" si="8"/>
        <v>66.095317725752523</v>
      </c>
      <c r="G40" s="14">
        <v>711.45</v>
      </c>
      <c r="H40" s="3">
        <f t="shared" si="9"/>
        <v>65.810107766629514</v>
      </c>
      <c r="I40" s="14">
        <v>708.38</v>
      </c>
      <c r="J40" s="3">
        <f t="shared" si="10"/>
        <v>5.4208472686733558</v>
      </c>
      <c r="K40" s="53">
        <v>58.35</v>
      </c>
      <c r="L40" s="13">
        <v>0.9</v>
      </c>
      <c r="M40" s="3">
        <f t="shared" si="11"/>
        <v>8.3612040133779278E-2</v>
      </c>
      <c r="N40" s="53">
        <v>160.25</v>
      </c>
      <c r="O40" s="13">
        <f t="shared" si="5"/>
        <v>10.797844667409874</v>
      </c>
      <c r="P40" s="13">
        <f t="shared" si="6"/>
        <v>82.112411742846518</v>
      </c>
      <c r="Q40" s="3">
        <f t="shared" si="12"/>
        <v>14.887588257153476</v>
      </c>
      <c r="R40" s="21">
        <v>1048</v>
      </c>
      <c r="S40" s="21">
        <v>97</v>
      </c>
      <c r="T40" s="15">
        <v>30.210888145670754</v>
      </c>
      <c r="U40" s="13">
        <v>325.19</v>
      </c>
      <c r="V40" s="53"/>
      <c r="W40" s="27">
        <v>1</v>
      </c>
    </row>
    <row r="41" spans="1:23" ht="21" x14ac:dyDescent="0.25">
      <c r="A41" s="9">
        <v>35</v>
      </c>
      <c r="B41" s="56" t="s">
        <v>40</v>
      </c>
      <c r="C41" s="148"/>
      <c r="D41" s="12" t="s">
        <v>34</v>
      </c>
      <c r="E41" s="53">
        <v>603</v>
      </c>
      <c r="F41" s="3">
        <f t="shared" si="8"/>
        <v>81.246748420661461</v>
      </c>
      <c r="G41" s="14">
        <v>874.54</v>
      </c>
      <c r="H41" s="3">
        <f t="shared" si="9"/>
        <v>80.029728725380906</v>
      </c>
      <c r="I41" s="14">
        <v>861.44</v>
      </c>
      <c r="J41" s="3">
        <f t="shared" si="10"/>
        <v>8.9678558156819026</v>
      </c>
      <c r="K41" s="13">
        <v>96.53</v>
      </c>
      <c r="L41" s="53">
        <v>1.1299999999999999</v>
      </c>
      <c r="M41" s="3">
        <f t="shared" si="11"/>
        <v>0.10497956150130063</v>
      </c>
      <c r="N41" s="53">
        <v>200.82</v>
      </c>
      <c r="O41" s="13">
        <f t="shared" si="5"/>
        <v>14.240802675585279</v>
      </c>
      <c r="P41" s="13">
        <f t="shared" si="6"/>
        <v>103.34336677814937</v>
      </c>
      <c r="Q41" s="3">
        <f t="shared" si="12"/>
        <v>18.656633221850612</v>
      </c>
      <c r="R41" s="21">
        <v>1314</v>
      </c>
      <c r="S41" s="21">
        <v>122</v>
      </c>
      <c r="T41" s="15">
        <v>37.87904124860647</v>
      </c>
      <c r="U41" s="53">
        <v>407.73</v>
      </c>
      <c r="V41" s="53"/>
      <c r="W41" s="27">
        <v>1</v>
      </c>
    </row>
    <row r="42" spans="1:23" ht="21" x14ac:dyDescent="0.25">
      <c r="A42" s="9">
        <v>36</v>
      </c>
      <c r="B42" s="56" t="s">
        <v>40</v>
      </c>
      <c r="C42" s="148"/>
      <c r="D42" s="12" t="s">
        <v>34</v>
      </c>
      <c r="E42" s="53">
        <v>604</v>
      </c>
      <c r="F42" s="3">
        <f t="shared" si="8"/>
        <v>81.338721664808617</v>
      </c>
      <c r="G42" s="14">
        <v>875.53</v>
      </c>
      <c r="H42" s="3">
        <f t="shared" si="9"/>
        <v>80.029728725380906</v>
      </c>
      <c r="I42" s="14">
        <v>861.44</v>
      </c>
      <c r="J42" s="3">
        <f t="shared" si="10"/>
        <v>8.9678558156819026</v>
      </c>
      <c r="K42" s="13">
        <v>96.53</v>
      </c>
      <c r="L42" s="53">
        <v>1.1299999999999999</v>
      </c>
      <c r="M42" s="3">
        <f t="shared" si="11"/>
        <v>0.10497956150130063</v>
      </c>
      <c r="N42" s="13">
        <v>201.55</v>
      </c>
      <c r="O42" s="13">
        <f t="shared" si="5"/>
        <v>14.172984020810098</v>
      </c>
      <c r="P42" s="13">
        <f t="shared" si="6"/>
        <v>103.27554812337419</v>
      </c>
      <c r="Q42" s="3">
        <f t="shared" si="12"/>
        <v>18.724451876625793</v>
      </c>
      <c r="R42" s="21">
        <v>1318</v>
      </c>
      <c r="S42" s="21">
        <v>122</v>
      </c>
      <c r="T42" s="15">
        <v>37.994240059457454</v>
      </c>
      <c r="U42" s="53">
        <v>408.97</v>
      </c>
      <c r="V42" s="53"/>
      <c r="W42" s="27">
        <v>1</v>
      </c>
    </row>
    <row r="43" spans="1:23" ht="21" x14ac:dyDescent="0.25">
      <c r="A43" s="9">
        <v>37</v>
      </c>
      <c r="B43" s="56" t="s">
        <v>40</v>
      </c>
      <c r="C43" s="148"/>
      <c r="D43" s="12" t="s">
        <v>33</v>
      </c>
      <c r="E43" s="53">
        <v>605</v>
      </c>
      <c r="F43" s="3">
        <f t="shared" si="8"/>
        <v>66.188219992567824</v>
      </c>
      <c r="G43" s="14">
        <v>712.45</v>
      </c>
      <c r="H43" s="3">
        <f t="shared" si="9"/>
        <v>65.829617242660731</v>
      </c>
      <c r="I43" s="14">
        <v>708.59</v>
      </c>
      <c r="J43" s="3">
        <f t="shared" si="10"/>
        <v>5.4208472686733558</v>
      </c>
      <c r="K43" s="13">
        <v>58.35</v>
      </c>
      <c r="L43" s="13">
        <v>0.9</v>
      </c>
      <c r="M43" s="3">
        <f t="shared" si="11"/>
        <v>8.3612040133779278E-2</v>
      </c>
      <c r="N43" s="13">
        <v>160.57</v>
      </c>
      <c r="O43" s="13">
        <f t="shared" si="5"/>
        <v>11.74860646599776</v>
      </c>
      <c r="P43" s="13">
        <f t="shared" si="6"/>
        <v>83.082683017465627</v>
      </c>
      <c r="Q43" s="3">
        <f t="shared" si="12"/>
        <v>14.917316982534373</v>
      </c>
      <c r="R43" s="21">
        <v>1050</v>
      </c>
      <c r="S43" s="21">
        <v>98</v>
      </c>
      <c r="T43" s="15">
        <v>30.26848755109625</v>
      </c>
      <c r="U43" s="53">
        <v>325.81</v>
      </c>
      <c r="V43" s="53">
        <v>1</v>
      </c>
      <c r="W43" s="27"/>
    </row>
    <row r="44" spans="1:23" ht="21" x14ac:dyDescent="0.25">
      <c r="A44" s="9">
        <v>38</v>
      </c>
      <c r="B44" s="56" t="s">
        <v>40</v>
      </c>
      <c r="C44" s="148"/>
      <c r="D44" s="12" t="s">
        <v>33</v>
      </c>
      <c r="E44" s="53">
        <v>606</v>
      </c>
      <c r="F44" s="3">
        <f t="shared" si="8"/>
        <v>66.266257896692679</v>
      </c>
      <c r="G44" s="15">
        <v>713.29</v>
      </c>
      <c r="H44" s="3">
        <f t="shared" si="9"/>
        <v>65.829617242660731</v>
      </c>
      <c r="I44" s="14">
        <v>708.59</v>
      </c>
      <c r="J44" s="3">
        <f t="shared" si="10"/>
        <v>5.4208472686733558</v>
      </c>
      <c r="K44" s="13">
        <v>58.35</v>
      </c>
      <c r="L44" s="13">
        <v>0.9</v>
      </c>
      <c r="M44" s="3">
        <f t="shared" si="11"/>
        <v>8.3612040133779278E-2</v>
      </c>
      <c r="N44" s="53">
        <v>160.02000000000001</v>
      </c>
      <c r="O44" s="13">
        <f t="shared" si="5"/>
        <v>10.799702712746178</v>
      </c>
      <c r="P44" s="13">
        <f t="shared" si="6"/>
        <v>82.133779264214041</v>
      </c>
      <c r="Q44" s="3">
        <f t="shared" si="12"/>
        <v>14.866220735785955</v>
      </c>
      <c r="R44" s="21">
        <v>1047</v>
      </c>
      <c r="S44" s="21">
        <v>97</v>
      </c>
      <c r="T44" s="15">
        <v>30.182088442958008</v>
      </c>
      <c r="U44" s="13">
        <v>324.88</v>
      </c>
      <c r="V44" s="53">
        <v>1</v>
      </c>
      <c r="W44" s="27"/>
    </row>
    <row r="45" spans="1:23" ht="21" x14ac:dyDescent="0.25">
      <c r="A45" s="9">
        <v>39</v>
      </c>
      <c r="B45" s="56" t="s">
        <v>40</v>
      </c>
      <c r="C45" s="148" t="s">
        <v>25</v>
      </c>
      <c r="D45" s="12" t="s">
        <v>33</v>
      </c>
      <c r="E45" s="53">
        <v>701</v>
      </c>
      <c r="F45" s="3">
        <f t="shared" si="8"/>
        <v>66.095317725752523</v>
      </c>
      <c r="G45" s="14">
        <v>711.45</v>
      </c>
      <c r="H45" s="3">
        <f t="shared" si="9"/>
        <v>65.730211817168339</v>
      </c>
      <c r="I45" s="14">
        <v>707.52</v>
      </c>
      <c r="J45" s="3">
        <f t="shared" si="10"/>
        <v>3.7114455592716467</v>
      </c>
      <c r="K45" s="53">
        <v>39.950000000000003</v>
      </c>
      <c r="L45" s="53">
        <v>0.86</v>
      </c>
      <c r="M45" s="3">
        <f t="shared" si="11"/>
        <v>7.9895949461166862E-2</v>
      </c>
      <c r="N45" s="53">
        <v>152.79</v>
      </c>
      <c r="O45" s="13">
        <f t="shared" si="5"/>
        <v>9.2839093273875886</v>
      </c>
      <c r="P45" s="13">
        <f t="shared" si="6"/>
        <v>78.805462653288743</v>
      </c>
      <c r="Q45" s="3">
        <f t="shared" si="12"/>
        <v>14.194537346711259</v>
      </c>
      <c r="R45" s="21">
        <v>999</v>
      </c>
      <c r="S45" s="21">
        <v>93</v>
      </c>
      <c r="T45" s="15">
        <v>28.79877369007804</v>
      </c>
      <c r="U45" s="53">
        <v>309.99</v>
      </c>
      <c r="V45" s="53"/>
      <c r="W45" s="27"/>
    </row>
    <row r="46" spans="1:23" ht="21" x14ac:dyDescent="0.25">
      <c r="A46" s="9">
        <v>40</v>
      </c>
      <c r="B46" s="56" t="s">
        <v>40</v>
      </c>
      <c r="C46" s="148"/>
      <c r="D46" s="12" t="s">
        <v>33</v>
      </c>
      <c r="E46" s="53">
        <v>702</v>
      </c>
      <c r="F46" s="3">
        <f t="shared" si="8"/>
        <v>66.095317725752523</v>
      </c>
      <c r="G46" s="14">
        <v>711.45</v>
      </c>
      <c r="H46" s="3">
        <f t="shared" si="9"/>
        <v>65.730211817168339</v>
      </c>
      <c r="I46" s="14">
        <v>707.52</v>
      </c>
      <c r="J46" s="3">
        <f t="shared" si="10"/>
        <v>3.7114455592716467</v>
      </c>
      <c r="K46" s="53">
        <v>39.950000000000003</v>
      </c>
      <c r="L46" s="53">
        <v>0.86</v>
      </c>
      <c r="M46" s="3">
        <f t="shared" si="11"/>
        <v>7.9895949461166862E-2</v>
      </c>
      <c r="N46" s="53">
        <v>153.11000000000001</v>
      </c>
      <c r="O46" s="13">
        <f t="shared" si="5"/>
        <v>9.2541806020066861</v>
      </c>
      <c r="P46" s="13">
        <f t="shared" si="6"/>
        <v>78.775733927907837</v>
      </c>
      <c r="Q46" s="3">
        <f t="shared" si="12"/>
        <v>14.224266072092162</v>
      </c>
      <c r="R46" s="21">
        <v>1001</v>
      </c>
      <c r="S46" s="21">
        <v>93</v>
      </c>
      <c r="T46" s="15">
        <v>28.856373095503532</v>
      </c>
      <c r="U46" s="13">
        <v>310.61</v>
      </c>
      <c r="V46" s="53"/>
      <c r="W46" s="27"/>
    </row>
    <row r="47" spans="1:23" ht="21" x14ac:dyDescent="0.25">
      <c r="A47" s="9">
        <v>41</v>
      </c>
      <c r="B47" s="56" t="s">
        <v>40</v>
      </c>
      <c r="C47" s="148"/>
      <c r="D47" s="12" t="s">
        <v>34</v>
      </c>
      <c r="E47" s="53">
        <v>703</v>
      </c>
      <c r="F47" s="3">
        <f t="shared" si="8"/>
        <v>81.246748420661461</v>
      </c>
      <c r="G47" s="14">
        <v>874.54</v>
      </c>
      <c r="H47" s="3">
        <f t="shared" si="9"/>
        <v>80.049238201412123</v>
      </c>
      <c r="I47" s="15">
        <v>861.65</v>
      </c>
      <c r="J47" s="3">
        <f t="shared" si="10"/>
        <v>7.4507617985878865</v>
      </c>
      <c r="K47" s="13">
        <v>80.2</v>
      </c>
      <c r="L47" s="53">
        <v>1.0900000000000001</v>
      </c>
      <c r="M47" s="3">
        <f t="shared" si="11"/>
        <v>0.10126347082868824</v>
      </c>
      <c r="N47" s="53">
        <v>193.87</v>
      </c>
      <c r="O47" s="13">
        <f t="shared" si="5"/>
        <v>12.387774061687093</v>
      </c>
      <c r="P47" s="13">
        <f t="shared" si="6"/>
        <v>99.989037532515795</v>
      </c>
      <c r="Q47" s="3">
        <f t="shared" si="12"/>
        <v>18.010962467484209</v>
      </c>
      <c r="R47" s="21">
        <v>1268</v>
      </c>
      <c r="S47" s="21">
        <v>118</v>
      </c>
      <c r="T47" s="15">
        <v>36.553325901151986</v>
      </c>
      <c r="U47" s="53">
        <v>393.46</v>
      </c>
      <c r="V47" s="53"/>
      <c r="W47" s="27">
        <v>1</v>
      </c>
    </row>
    <row r="48" spans="1:23" ht="21" x14ac:dyDescent="0.25">
      <c r="A48" s="9">
        <v>42</v>
      </c>
      <c r="B48" s="56" t="s">
        <v>40</v>
      </c>
      <c r="C48" s="148"/>
      <c r="D48" s="12" t="s">
        <v>34</v>
      </c>
      <c r="E48" s="53">
        <v>704</v>
      </c>
      <c r="F48" s="3">
        <f t="shared" si="8"/>
        <v>81.338721664808617</v>
      </c>
      <c r="G48" s="14">
        <v>875.53</v>
      </c>
      <c r="H48" s="3">
        <f t="shared" si="9"/>
        <v>80.049238201412123</v>
      </c>
      <c r="I48" s="15">
        <v>861.65</v>
      </c>
      <c r="J48" s="3">
        <f t="shared" si="10"/>
        <v>7.4507617985878865</v>
      </c>
      <c r="K48" s="13">
        <v>80.2</v>
      </c>
      <c r="L48" s="53">
        <v>1.0900000000000001</v>
      </c>
      <c r="M48" s="3">
        <f t="shared" si="11"/>
        <v>0.10126347082868824</v>
      </c>
      <c r="N48" s="13">
        <v>194.61</v>
      </c>
      <c r="O48" s="13">
        <f t="shared" si="5"/>
        <v>12.319026384243763</v>
      </c>
      <c r="P48" s="13">
        <f t="shared" si="6"/>
        <v>99.920289855072468</v>
      </c>
      <c r="Q48" s="3">
        <f t="shared" si="12"/>
        <v>18.079710144927539</v>
      </c>
      <c r="R48" s="21">
        <v>1273</v>
      </c>
      <c r="S48" s="21">
        <v>118</v>
      </c>
      <c r="T48" s="15">
        <v>36.697324414715723</v>
      </c>
      <c r="U48" s="53">
        <v>395.01</v>
      </c>
      <c r="V48" s="53"/>
      <c r="W48" s="27">
        <v>1</v>
      </c>
    </row>
    <row r="49" spans="1:23" ht="21" x14ac:dyDescent="0.25">
      <c r="A49" s="9">
        <v>43</v>
      </c>
      <c r="B49" s="56" t="s">
        <v>40</v>
      </c>
      <c r="C49" s="148"/>
      <c r="D49" s="12" t="s">
        <v>33</v>
      </c>
      <c r="E49" s="53">
        <v>705</v>
      </c>
      <c r="F49" s="3">
        <f t="shared" si="8"/>
        <v>66.188219992567824</v>
      </c>
      <c r="G49" s="14">
        <v>712.45</v>
      </c>
      <c r="H49" s="3">
        <f t="shared" si="9"/>
        <v>65.730211817168339</v>
      </c>
      <c r="I49" s="14">
        <v>707.52</v>
      </c>
      <c r="J49" s="3">
        <f t="shared" si="10"/>
        <v>3.7114455592716467</v>
      </c>
      <c r="K49" s="13">
        <v>39.950000000000003</v>
      </c>
      <c r="L49" s="53">
        <v>0.86</v>
      </c>
      <c r="M49" s="3">
        <f t="shared" si="11"/>
        <v>7.9895949461166862E-2</v>
      </c>
      <c r="N49" s="13">
        <v>153.41999999999999</v>
      </c>
      <c r="O49" s="13">
        <f t="shared" si="5"/>
        <v>9.2253808992939437</v>
      </c>
      <c r="P49" s="13">
        <f t="shared" si="6"/>
        <v>78.746934225195091</v>
      </c>
      <c r="Q49" s="3">
        <f t="shared" si="12"/>
        <v>14.253065774804904</v>
      </c>
      <c r="R49" s="21">
        <v>1004</v>
      </c>
      <c r="S49" s="21">
        <v>93</v>
      </c>
      <c r="T49" s="15">
        <v>28.942772203641773</v>
      </c>
      <c r="U49" s="53">
        <v>311.54000000000002</v>
      </c>
      <c r="V49" s="53" t="s">
        <v>36</v>
      </c>
      <c r="W49" s="27"/>
    </row>
    <row r="50" spans="1:23" ht="21" x14ac:dyDescent="0.25">
      <c r="A50" s="9">
        <v>44</v>
      </c>
      <c r="B50" s="56" t="s">
        <v>40</v>
      </c>
      <c r="C50" s="148"/>
      <c r="D50" s="12" t="s">
        <v>33</v>
      </c>
      <c r="E50" s="53">
        <v>706</v>
      </c>
      <c r="F50" s="3">
        <f t="shared" si="8"/>
        <v>66.266257896692679</v>
      </c>
      <c r="G50" s="15">
        <v>713.29</v>
      </c>
      <c r="H50" s="3">
        <f t="shared" si="9"/>
        <v>65.730211817168339</v>
      </c>
      <c r="I50" s="14">
        <v>707.52</v>
      </c>
      <c r="J50" s="3">
        <f t="shared" si="10"/>
        <v>3.7114455592716467</v>
      </c>
      <c r="K50" s="13">
        <v>39.950000000000003</v>
      </c>
      <c r="L50" s="53">
        <v>0.86</v>
      </c>
      <c r="M50" s="3">
        <f t="shared" si="11"/>
        <v>7.9895949461166862E-2</v>
      </c>
      <c r="N50" s="53">
        <v>152.87</v>
      </c>
      <c r="O50" s="13">
        <f t="shared" si="5"/>
        <v>9.2764771460423621</v>
      </c>
      <c r="P50" s="13">
        <f t="shared" si="6"/>
        <v>78.79803047194352</v>
      </c>
      <c r="Q50" s="3">
        <f t="shared" si="12"/>
        <v>14.201969528056486</v>
      </c>
      <c r="R50" s="21">
        <v>1000</v>
      </c>
      <c r="S50" s="21">
        <v>93</v>
      </c>
      <c r="T50" s="15">
        <v>28.827573392790786</v>
      </c>
      <c r="U50" s="13">
        <v>310.3</v>
      </c>
      <c r="V50" s="53"/>
      <c r="W50" s="27"/>
    </row>
    <row r="51" spans="1:23" ht="21" x14ac:dyDescent="0.25">
      <c r="A51" s="9">
        <v>45</v>
      </c>
      <c r="B51" s="56" t="s">
        <v>40</v>
      </c>
      <c r="C51" s="148" t="s">
        <v>26</v>
      </c>
      <c r="D51" s="12" t="s">
        <v>33</v>
      </c>
      <c r="E51" s="53">
        <v>801</v>
      </c>
      <c r="F51" s="3">
        <f t="shared" si="8"/>
        <v>66.095317725752523</v>
      </c>
      <c r="G51" s="14">
        <v>711.45</v>
      </c>
      <c r="H51" s="3">
        <f t="shared" si="9"/>
        <v>65.730211817168339</v>
      </c>
      <c r="I51" s="14">
        <v>707.52</v>
      </c>
      <c r="J51" s="3">
        <f t="shared" si="10"/>
        <v>3.7114455592716467</v>
      </c>
      <c r="K51" s="53">
        <v>39.950000000000003</v>
      </c>
      <c r="L51" s="53">
        <v>0.86</v>
      </c>
      <c r="M51" s="3">
        <f t="shared" si="11"/>
        <v>7.9895949461166862E-2</v>
      </c>
      <c r="N51" s="53">
        <v>152.79</v>
      </c>
      <c r="O51" s="13">
        <f t="shared" si="5"/>
        <v>9.2839093273875886</v>
      </c>
      <c r="P51" s="13">
        <f t="shared" si="6"/>
        <v>78.805462653288743</v>
      </c>
      <c r="Q51" s="3">
        <f t="shared" si="12"/>
        <v>14.194537346711259</v>
      </c>
      <c r="R51" s="21">
        <v>999</v>
      </c>
      <c r="S51" s="21">
        <v>93</v>
      </c>
      <c r="T51" s="15">
        <v>28.79877369007804</v>
      </c>
      <c r="U51" s="53">
        <v>309.99</v>
      </c>
      <c r="V51" s="53"/>
      <c r="W51" s="27"/>
    </row>
    <row r="52" spans="1:23" ht="21" x14ac:dyDescent="0.25">
      <c r="A52" s="9">
        <v>46</v>
      </c>
      <c r="B52" s="56" t="s">
        <v>40</v>
      </c>
      <c r="C52" s="148"/>
      <c r="D52" s="12" t="s">
        <v>33</v>
      </c>
      <c r="E52" s="53">
        <v>802</v>
      </c>
      <c r="F52" s="3">
        <f t="shared" si="8"/>
        <v>66.095317725752523</v>
      </c>
      <c r="G52" s="14">
        <v>711.45</v>
      </c>
      <c r="H52" s="3">
        <f t="shared" si="9"/>
        <v>65.730211817168339</v>
      </c>
      <c r="I52" s="14">
        <v>707.52</v>
      </c>
      <c r="J52" s="3">
        <f t="shared" si="10"/>
        <v>3.7114455592716467</v>
      </c>
      <c r="K52" s="53">
        <v>39.950000000000003</v>
      </c>
      <c r="L52" s="53">
        <v>0.86</v>
      </c>
      <c r="M52" s="3">
        <f t="shared" si="11"/>
        <v>7.9895949461166862E-2</v>
      </c>
      <c r="N52" s="53">
        <v>153.11000000000001</v>
      </c>
      <c r="O52" s="13">
        <f t="shared" si="5"/>
        <v>9.2541806020066861</v>
      </c>
      <c r="P52" s="13">
        <f t="shared" si="6"/>
        <v>78.775733927907837</v>
      </c>
      <c r="Q52" s="3">
        <f t="shared" si="12"/>
        <v>14.224266072092162</v>
      </c>
      <c r="R52" s="21">
        <v>1001</v>
      </c>
      <c r="S52" s="21">
        <v>93</v>
      </c>
      <c r="T52" s="15">
        <v>28.856373095503532</v>
      </c>
      <c r="U52" s="13">
        <v>310.61</v>
      </c>
      <c r="V52" s="53"/>
      <c r="W52" s="27"/>
    </row>
    <row r="53" spans="1:23" ht="21" x14ac:dyDescent="0.25">
      <c r="A53" s="9">
        <v>47</v>
      </c>
      <c r="B53" s="56" t="s">
        <v>40</v>
      </c>
      <c r="C53" s="148"/>
      <c r="D53" s="12" t="s">
        <v>34</v>
      </c>
      <c r="E53" s="53">
        <v>803</v>
      </c>
      <c r="F53" s="3">
        <f t="shared" si="8"/>
        <v>81.246748420661461</v>
      </c>
      <c r="G53" s="14">
        <v>874.54</v>
      </c>
      <c r="H53" s="3">
        <f t="shared" si="9"/>
        <v>80.049238201412123</v>
      </c>
      <c r="I53" s="15">
        <v>861.65</v>
      </c>
      <c r="J53" s="3">
        <f t="shared" si="10"/>
        <v>7.4507617985878865</v>
      </c>
      <c r="K53" s="13">
        <v>80.2</v>
      </c>
      <c r="L53" s="53">
        <v>1.0900000000000001</v>
      </c>
      <c r="M53" s="3">
        <f t="shared" si="11"/>
        <v>0.10126347082868824</v>
      </c>
      <c r="N53" s="53">
        <v>193.87</v>
      </c>
      <c r="O53" s="13">
        <f t="shared" si="5"/>
        <v>12.387774061687093</v>
      </c>
      <c r="P53" s="13">
        <f t="shared" si="6"/>
        <v>99.989037532515795</v>
      </c>
      <c r="Q53" s="3">
        <f t="shared" si="12"/>
        <v>18.010962467484209</v>
      </c>
      <c r="R53" s="21">
        <v>1268</v>
      </c>
      <c r="S53" s="21">
        <v>118</v>
      </c>
      <c r="T53" s="15">
        <v>36.553325901151986</v>
      </c>
      <c r="U53" s="53">
        <v>393.46</v>
      </c>
      <c r="V53" s="53"/>
      <c r="W53" s="27">
        <v>1</v>
      </c>
    </row>
    <row r="54" spans="1:23" ht="21" x14ac:dyDescent="0.25">
      <c r="A54" s="9">
        <v>48</v>
      </c>
      <c r="B54" s="56" t="s">
        <v>40</v>
      </c>
      <c r="C54" s="148"/>
      <c r="D54" s="12" t="s">
        <v>34</v>
      </c>
      <c r="E54" s="53">
        <v>804</v>
      </c>
      <c r="F54" s="3">
        <f t="shared" si="8"/>
        <v>81.338721664808617</v>
      </c>
      <c r="G54" s="14">
        <v>875.53</v>
      </c>
      <c r="H54" s="3">
        <f t="shared" si="9"/>
        <v>80.049238201412123</v>
      </c>
      <c r="I54" s="15">
        <v>861.65</v>
      </c>
      <c r="J54" s="3">
        <f t="shared" si="10"/>
        <v>7.4507617985878865</v>
      </c>
      <c r="K54" s="13">
        <v>80.2</v>
      </c>
      <c r="L54" s="53">
        <v>1.0900000000000001</v>
      </c>
      <c r="M54" s="3">
        <f t="shared" si="11"/>
        <v>0.10126347082868824</v>
      </c>
      <c r="N54" s="13">
        <v>194.61</v>
      </c>
      <c r="O54" s="13">
        <f t="shared" si="5"/>
        <v>12.319026384243763</v>
      </c>
      <c r="P54" s="13">
        <f t="shared" si="6"/>
        <v>99.920289855072468</v>
      </c>
      <c r="Q54" s="3">
        <f t="shared" si="12"/>
        <v>18.079710144927539</v>
      </c>
      <c r="R54" s="21">
        <v>1273</v>
      </c>
      <c r="S54" s="21">
        <v>118</v>
      </c>
      <c r="T54" s="15">
        <v>36.697324414715723</v>
      </c>
      <c r="U54" s="53">
        <v>395.01</v>
      </c>
      <c r="V54" s="53"/>
      <c r="W54" s="27">
        <v>1</v>
      </c>
    </row>
    <row r="55" spans="1:23" ht="21" x14ac:dyDescent="0.25">
      <c r="A55" s="9">
        <v>49</v>
      </c>
      <c r="B55" s="56" t="s">
        <v>40</v>
      </c>
      <c r="C55" s="148"/>
      <c r="D55" s="12" t="s">
        <v>33</v>
      </c>
      <c r="E55" s="53">
        <v>805</v>
      </c>
      <c r="F55" s="3">
        <f t="shared" si="8"/>
        <v>66.188219992567824</v>
      </c>
      <c r="G55" s="14">
        <v>712.45</v>
      </c>
      <c r="H55" s="3">
        <f t="shared" si="9"/>
        <v>65.730211817168339</v>
      </c>
      <c r="I55" s="14">
        <v>707.52</v>
      </c>
      <c r="J55" s="3">
        <f t="shared" si="10"/>
        <v>3.7114455592716467</v>
      </c>
      <c r="K55" s="13">
        <v>39.950000000000003</v>
      </c>
      <c r="L55" s="53">
        <v>0.86</v>
      </c>
      <c r="M55" s="3">
        <f t="shared" si="11"/>
        <v>7.9895949461166862E-2</v>
      </c>
      <c r="N55" s="13">
        <v>153.41999999999999</v>
      </c>
      <c r="O55" s="13">
        <f t="shared" si="5"/>
        <v>9.2253808992939437</v>
      </c>
      <c r="P55" s="13">
        <f t="shared" si="6"/>
        <v>78.746934225195091</v>
      </c>
      <c r="Q55" s="3">
        <f t="shared" si="12"/>
        <v>14.253065774804904</v>
      </c>
      <c r="R55" s="21">
        <v>1004</v>
      </c>
      <c r="S55" s="21">
        <v>93</v>
      </c>
      <c r="T55" s="15">
        <v>28.942772203641773</v>
      </c>
      <c r="U55" s="53">
        <v>311.54000000000002</v>
      </c>
      <c r="V55" s="53">
        <v>1</v>
      </c>
      <c r="W55" s="27"/>
    </row>
    <row r="56" spans="1:23" ht="21" x14ac:dyDescent="0.25">
      <c r="A56" s="9">
        <v>50</v>
      </c>
      <c r="B56" s="56" t="s">
        <v>40</v>
      </c>
      <c r="C56" s="148"/>
      <c r="D56" s="12" t="s">
        <v>33</v>
      </c>
      <c r="E56" s="53">
        <v>806</v>
      </c>
      <c r="F56" s="3">
        <f t="shared" si="8"/>
        <v>66.266257896692679</v>
      </c>
      <c r="G56" s="15">
        <v>713.29</v>
      </c>
      <c r="H56" s="3">
        <f t="shared" si="9"/>
        <v>65.730211817168339</v>
      </c>
      <c r="I56" s="14">
        <v>707.52</v>
      </c>
      <c r="J56" s="3">
        <f t="shared" si="10"/>
        <v>3.7114455592716467</v>
      </c>
      <c r="K56" s="13">
        <v>39.950000000000003</v>
      </c>
      <c r="L56" s="53">
        <v>0.86</v>
      </c>
      <c r="M56" s="3">
        <f t="shared" si="11"/>
        <v>7.9895949461166862E-2</v>
      </c>
      <c r="N56" s="53">
        <v>152.87</v>
      </c>
      <c r="O56" s="13">
        <f t="shared" si="5"/>
        <v>9.2764771460423621</v>
      </c>
      <c r="P56" s="13">
        <f t="shared" si="6"/>
        <v>78.79803047194352</v>
      </c>
      <c r="Q56" s="3">
        <f t="shared" si="12"/>
        <v>14.201969528056486</v>
      </c>
      <c r="R56" s="21">
        <v>1000</v>
      </c>
      <c r="S56" s="21">
        <v>93</v>
      </c>
      <c r="T56" s="15">
        <v>28.827573392790786</v>
      </c>
      <c r="U56" s="13">
        <v>310.3</v>
      </c>
      <c r="V56" s="53"/>
      <c r="W56" s="27"/>
    </row>
    <row r="57" spans="1:23" ht="21" x14ac:dyDescent="0.25">
      <c r="A57" s="9">
        <v>51</v>
      </c>
      <c r="B57" s="56" t="s">
        <v>40</v>
      </c>
      <c r="C57" s="148" t="s">
        <v>27</v>
      </c>
      <c r="D57" s="12" t="s">
        <v>33</v>
      </c>
      <c r="E57" s="53">
        <v>901</v>
      </c>
      <c r="F57" s="3">
        <f t="shared" si="8"/>
        <v>66.095317725752523</v>
      </c>
      <c r="G57" s="14">
        <v>711.45</v>
      </c>
      <c r="H57" s="3">
        <f t="shared" si="9"/>
        <v>65.730211817168339</v>
      </c>
      <c r="I57" s="14">
        <v>707.52</v>
      </c>
      <c r="J57" s="3">
        <f t="shared" si="10"/>
        <v>3.7114455592716467</v>
      </c>
      <c r="K57" s="53">
        <v>39.950000000000003</v>
      </c>
      <c r="L57" s="53">
        <v>0.86</v>
      </c>
      <c r="M57" s="3">
        <f t="shared" si="11"/>
        <v>7.9895949461166862E-2</v>
      </c>
      <c r="N57" s="53">
        <v>152.79</v>
      </c>
      <c r="O57" s="13">
        <f t="shared" si="5"/>
        <v>9.2839093273875886</v>
      </c>
      <c r="P57" s="13">
        <f t="shared" si="6"/>
        <v>78.805462653288743</v>
      </c>
      <c r="Q57" s="3">
        <f t="shared" si="12"/>
        <v>14.194537346711259</v>
      </c>
      <c r="R57" s="21">
        <v>999</v>
      </c>
      <c r="S57" s="21">
        <v>93</v>
      </c>
      <c r="T57" s="15">
        <v>28.79877369007804</v>
      </c>
      <c r="U57" s="53">
        <v>309.99</v>
      </c>
      <c r="V57" s="53"/>
      <c r="W57" s="27"/>
    </row>
    <row r="58" spans="1:23" ht="21" x14ac:dyDescent="0.25">
      <c r="A58" s="9">
        <v>52</v>
      </c>
      <c r="B58" s="56" t="s">
        <v>40</v>
      </c>
      <c r="C58" s="148"/>
      <c r="D58" s="12" t="s">
        <v>33</v>
      </c>
      <c r="E58" s="53">
        <v>902</v>
      </c>
      <c r="F58" s="3">
        <f t="shared" si="8"/>
        <v>66.095317725752523</v>
      </c>
      <c r="G58" s="14">
        <v>711.45</v>
      </c>
      <c r="H58" s="3">
        <f t="shared" si="9"/>
        <v>65.730211817168339</v>
      </c>
      <c r="I58" s="14">
        <v>707.52</v>
      </c>
      <c r="J58" s="3">
        <f t="shared" si="10"/>
        <v>3.7114455592716467</v>
      </c>
      <c r="K58" s="53">
        <v>39.950000000000003</v>
      </c>
      <c r="L58" s="53">
        <v>0.86</v>
      </c>
      <c r="M58" s="3">
        <f t="shared" si="11"/>
        <v>7.9895949461166862E-2</v>
      </c>
      <c r="N58" s="53">
        <v>153.11000000000001</v>
      </c>
      <c r="O58" s="13">
        <f t="shared" si="5"/>
        <v>9.2541806020066861</v>
      </c>
      <c r="P58" s="13">
        <f t="shared" si="6"/>
        <v>78.775733927907837</v>
      </c>
      <c r="Q58" s="3">
        <f t="shared" si="12"/>
        <v>14.224266072092162</v>
      </c>
      <c r="R58" s="21">
        <v>1001</v>
      </c>
      <c r="S58" s="21">
        <v>93</v>
      </c>
      <c r="T58" s="15">
        <v>28.856373095503532</v>
      </c>
      <c r="U58" s="13">
        <v>310.61</v>
      </c>
      <c r="V58" s="53"/>
      <c r="W58" s="27"/>
    </row>
    <row r="59" spans="1:23" ht="21" x14ac:dyDescent="0.25">
      <c r="A59" s="9">
        <v>53</v>
      </c>
      <c r="B59" s="56" t="s">
        <v>40</v>
      </c>
      <c r="C59" s="148"/>
      <c r="D59" s="12" t="s">
        <v>34</v>
      </c>
      <c r="E59" s="53">
        <v>903</v>
      </c>
      <c r="F59" s="3">
        <f t="shared" si="8"/>
        <v>81.246748420661461</v>
      </c>
      <c r="G59" s="14">
        <v>874.54</v>
      </c>
      <c r="H59" s="3">
        <f t="shared" si="9"/>
        <v>80.049238201412123</v>
      </c>
      <c r="I59" s="15">
        <v>861.65</v>
      </c>
      <c r="J59" s="3">
        <f t="shared" si="10"/>
        <v>7.4507617985878865</v>
      </c>
      <c r="K59" s="13">
        <v>80.2</v>
      </c>
      <c r="L59" s="53">
        <v>1.0900000000000001</v>
      </c>
      <c r="M59" s="3">
        <f t="shared" si="11"/>
        <v>0.10126347082868824</v>
      </c>
      <c r="N59" s="53">
        <v>193.87</v>
      </c>
      <c r="O59" s="13">
        <f t="shared" si="5"/>
        <v>12.387774061687093</v>
      </c>
      <c r="P59" s="13">
        <f t="shared" si="6"/>
        <v>99.989037532515795</v>
      </c>
      <c r="Q59" s="3">
        <f t="shared" si="12"/>
        <v>18.010962467484209</v>
      </c>
      <c r="R59" s="21">
        <v>1268</v>
      </c>
      <c r="S59" s="21">
        <v>118</v>
      </c>
      <c r="T59" s="15">
        <v>36.553325901151986</v>
      </c>
      <c r="U59" s="53">
        <v>393.46</v>
      </c>
      <c r="V59" s="53"/>
      <c r="W59" s="27">
        <v>1</v>
      </c>
    </row>
    <row r="60" spans="1:23" ht="21" x14ac:dyDescent="0.25">
      <c r="A60" s="9">
        <v>54</v>
      </c>
      <c r="B60" s="56" t="s">
        <v>40</v>
      </c>
      <c r="C60" s="148"/>
      <c r="D60" s="12" t="s">
        <v>34</v>
      </c>
      <c r="E60" s="53">
        <v>904</v>
      </c>
      <c r="F60" s="3">
        <f t="shared" si="8"/>
        <v>81.338721664808617</v>
      </c>
      <c r="G60" s="14">
        <v>875.53</v>
      </c>
      <c r="H60" s="3">
        <f t="shared" si="9"/>
        <v>80.049238201412123</v>
      </c>
      <c r="I60" s="15">
        <v>861.65</v>
      </c>
      <c r="J60" s="3">
        <f t="shared" si="10"/>
        <v>7.4507617985878865</v>
      </c>
      <c r="K60" s="13">
        <v>80.2</v>
      </c>
      <c r="L60" s="53">
        <v>1.0900000000000001</v>
      </c>
      <c r="M60" s="3">
        <f t="shared" si="11"/>
        <v>0.10126347082868824</v>
      </c>
      <c r="N60" s="13">
        <v>194.61</v>
      </c>
      <c r="O60" s="13">
        <f t="shared" si="5"/>
        <v>12.319026384243763</v>
      </c>
      <c r="P60" s="13">
        <f t="shared" si="6"/>
        <v>99.920289855072468</v>
      </c>
      <c r="Q60" s="3">
        <f t="shared" si="12"/>
        <v>18.079710144927539</v>
      </c>
      <c r="R60" s="21">
        <v>1273</v>
      </c>
      <c r="S60" s="21">
        <v>118</v>
      </c>
      <c r="T60" s="15">
        <v>36.697324414715723</v>
      </c>
      <c r="U60" s="53">
        <v>395.01</v>
      </c>
      <c r="V60" s="53"/>
      <c r="W60" s="27">
        <v>1</v>
      </c>
    </row>
    <row r="61" spans="1:23" ht="21" x14ac:dyDescent="0.25">
      <c r="A61" s="9">
        <v>55</v>
      </c>
      <c r="B61" s="56" t="s">
        <v>40</v>
      </c>
      <c r="C61" s="148"/>
      <c r="D61" s="12" t="s">
        <v>33</v>
      </c>
      <c r="E61" s="53">
        <v>905</v>
      </c>
      <c r="F61" s="3">
        <f t="shared" si="8"/>
        <v>66.188219992567824</v>
      </c>
      <c r="G61" s="14">
        <v>712.45</v>
      </c>
      <c r="H61" s="3">
        <f t="shared" si="9"/>
        <v>65.730211817168339</v>
      </c>
      <c r="I61" s="14">
        <v>707.52</v>
      </c>
      <c r="J61" s="3">
        <f t="shared" si="10"/>
        <v>3.7114455592716467</v>
      </c>
      <c r="K61" s="13">
        <v>39.950000000000003</v>
      </c>
      <c r="L61" s="53">
        <v>0.86</v>
      </c>
      <c r="M61" s="3">
        <f t="shared" si="11"/>
        <v>7.9895949461166862E-2</v>
      </c>
      <c r="N61" s="13">
        <v>153.41999999999999</v>
      </c>
      <c r="O61" s="13">
        <f t="shared" si="5"/>
        <v>9.2253808992939437</v>
      </c>
      <c r="P61" s="13">
        <f t="shared" si="6"/>
        <v>78.746934225195091</v>
      </c>
      <c r="Q61" s="3">
        <f t="shared" si="12"/>
        <v>14.253065774804904</v>
      </c>
      <c r="R61" s="21">
        <v>1004</v>
      </c>
      <c r="S61" s="21">
        <v>93</v>
      </c>
      <c r="T61" s="15">
        <v>28.942772203641773</v>
      </c>
      <c r="U61" s="53">
        <v>311.54000000000002</v>
      </c>
      <c r="V61" s="53"/>
      <c r="W61" s="27"/>
    </row>
    <row r="62" spans="1:23" ht="21" x14ac:dyDescent="0.25">
      <c r="A62" s="9">
        <v>56</v>
      </c>
      <c r="B62" s="56" t="s">
        <v>40</v>
      </c>
      <c r="C62" s="148"/>
      <c r="D62" s="12" t="s">
        <v>33</v>
      </c>
      <c r="E62" s="53">
        <v>906</v>
      </c>
      <c r="F62" s="3">
        <f t="shared" si="8"/>
        <v>66.266257896692679</v>
      </c>
      <c r="G62" s="15">
        <v>713.29</v>
      </c>
      <c r="H62" s="3">
        <f t="shared" si="9"/>
        <v>65.730211817168339</v>
      </c>
      <c r="I62" s="14">
        <v>707.52</v>
      </c>
      <c r="J62" s="3">
        <f t="shared" si="10"/>
        <v>3.7114455592716467</v>
      </c>
      <c r="K62" s="13">
        <v>39.950000000000003</v>
      </c>
      <c r="L62" s="53">
        <v>0.86</v>
      </c>
      <c r="M62" s="3">
        <f t="shared" si="11"/>
        <v>7.9895949461166862E-2</v>
      </c>
      <c r="N62" s="53">
        <v>152.87</v>
      </c>
      <c r="O62" s="13">
        <f t="shared" si="5"/>
        <v>9.2764771460423621</v>
      </c>
      <c r="P62" s="13">
        <f t="shared" si="6"/>
        <v>78.79803047194352</v>
      </c>
      <c r="Q62" s="3">
        <f t="shared" si="12"/>
        <v>14.201969528056486</v>
      </c>
      <c r="R62" s="21">
        <v>1000</v>
      </c>
      <c r="S62" s="21">
        <v>93</v>
      </c>
      <c r="T62" s="15">
        <v>28.827573392790786</v>
      </c>
      <c r="U62" s="13">
        <v>310.3</v>
      </c>
      <c r="V62" s="53"/>
      <c r="W62" s="27"/>
    </row>
    <row r="63" spans="1:23" ht="21" x14ac:dyDescent="0.25">
      <c r="A63" s="9">
        <v>57</v>
      </c>
      <c r="B63" s="56" t="s">
        <v>40</v>
      </c>
      <c r="C63" s="148" t="s">
        <v>28</v>
      </c>
      <c r="D63" s="12" t="s">
        <v>33</v>
      </c>
      <c r="E63" s="53">
        <v>1001</v>
      </c>
      <c r="F63" s="3">
        <f t="shared" si="8"/>
        <v>66.095317725752523</v>
      </c>
      <c r="G63" s="14">
        <v>711.45</v>
      </c>
      <c r="H63" s="3">
        <f t="shared" si="9"/>
        <v>65.730211817168339</v>
      </c>
      <c r="I63" s="14">
        <v>707.52</v>
      </c>
      <c r="J63" s="3">
        <f t="shared" si="10"/>
        <v>3.7114455592716467</v>
      </c>
      <c r="K63" s="53">
        <v>39.950000000000003</v>
      </c>
      <c r="L63" s="53">
        <v>0.86</v>
      </c>
      <c r="M63" s="3">
        <f t="shared" si="11"/>
        <v>7.9895949461166862E-2</v>
      </c>
      <c r="N63" s="53">
        <v>152.79</v>
      </c>
      <c r="O63" s="13">
        <f t="shared" si="5"/>
        <v>9.2839093273875886</v>
      </c>
      <c r="P63" s="13">
        <f t="shared" si="6"/>
        <v>78.805462653288743</v>
      </c>
      <c r="Q63" s="3">
        <f t="shared" si="12"/>
        <v>14.194537346711259</v>
      </c>
      <c r="R63" s="21">
        <v>999</v>
      </c>
      <c r="S63" s="21">
        <v>93</v>
      </c>
      <c r="T63" s="15">
        <v>28.79877369007804</v>
      </c>
      <c r="U63" s="53">
        <v>309.99</v>
      </c>
      <c r="V63" s="53"/>
      <c r="W63" s="27"/>
    </row>
    <row r="64" spans="1:23" ht="21" x14ac:dyDescent="0.25">
      <c r="A64" s="9">
        <v>58</v>
      </c>
      <c r="B64" s="56" t="s">
        <v>40</v>
      </c>
      <c r="C64" s="148"/>
      <c r="D64" s="12" t="s">
        <v>33</v>
      </c>
      <c r="E64" s="53">
        <v>1002</v>
      </c>
      <c r="F64" s="3">
        <f t="shared" si="8"/>
        <v>66.095317725752523</v>
      </c>
      <c r="G64" s="14">
        <v>711.45</v>
      </c>
      <c r="H64" s="3">
        <f t="shared" si="9"/>
        <v>65.730211817168339</v>
      </c>
      <c r="I64" s="14">
        <v>707.52</v>
      </c>
      <c r="J64" s="3">
        <f t="shared" si="10"/>
        <v>3.7114455592716467</v>
      </c>
      <c r="K64" s="53">
        <v>39.950000000000003</v>
      </c>
      <c r="L64" s="53">
        <v>0.86</v>
      </c>
      <c r="M64" s="3">
        <f t="shared" si="11"/>
        <v>7.9895949461166862E-2</v>
      </c>
      <c r="N64" s="53">
        <v>153.11000000000001</v>
      </c>
      <c r="O64" s="13">
        <f t="shared" si="5"/>
        <v>9.2541806020066861</v>
      </c>
      <c r="P64" s="13">
        <f t="shared" si="6"/>
        <v>78.775733927907837</v>
      </c>
      <c r="Q64" s="3">
        <f t="shared" si="12"/>
        <v>14.224266072092162</v>
      </c>
      <c r="R64" s="21">
        <v>1001</v>
      </c>
      <c r="S64" s="21">
        <v>93</v>
      </c>
      <c r="T64" s="15">
        <v>28.856373095503532</v>
      </c>
      <c r="U64" s="13">
        <v>310.61</v>
      </c>
      <c r="V64" s="53"/>
      <c r="W64" s="27"/>
    </row>
    <row r="65" spans="1:23" ht="21" x14ac:dyDescent="0.25">
      <c r="A65" s="9">
        <v>59</v>
      </c>
      <c r="B65" s="56" t="s">
        <v>40</v>
      </c>
      <c r="C65" s="148"/>
      <c r="D65" s="12" t="s">
        <v>34</v>
      </c>
      <c r="E65" s="53">
        <v>1003</v>
      </c>
      <c r="F65" s="3">
        <f t="shared" si="8"/>
        <v>81.246748420661461</v>
      </c>
      <c r="G65" s="14">
        <v>874.54</v>
      </c>
      <c r="H65" s="3">
        <f t="shared" si="9"/>
        <v>80.049238201412123</v>
      </c>
      <c r="I65" s="15">
        <v>861.65</v>
      </c>
      <c r="J65" s="3">
        <f t="shared" si="10"/>
        <v>7.4507617985878865</v>
      </c>
      <c r="K65" s="13">
        <v>80.2</v>
      </c>
      <c r="L65" s="53">
        <v>1.0900000000000001</v>
      </c>
      <c r="M65" s="3">
        <f t="shared" si="11"/>
        <v>0.10126347082868824</v>
      </c>
      <c r="N65" s="53">
        <v>193.87</v>
      </c>
      <c r="O65" s="13">
        <f t="shared" si="5"/>
        <v>12.387774061687093</v>
      </c>
      <c r="P65" s="13">
        <f t="shared" si="6"/>
        <v>99.989037532515795</v>
      </c>
      <c r="Q65" s="3">
        <f t="shared" si="12"/>
        <v>18.010962467484209</v>
      </c>
      <c r="R65" s="21">
        <v>1268</v>
      </c>
      <c r="S65" s="21">
        <v>118</v>
      </c>
      <c r="T65" s="15">
        <v>36.553325901151986</v>
      </c>
      <c r="U65" s="53">
        <v>393.46</v>
      </c>
      <c r="V65" s="53"/>
      <c r="W65" s="27">
        <v>1</v>
      </c>
    </row>
    <row r="66" spans="1:23" ht="21" x14ac:dyDescent="0.25">
      <c r="A66" s="9">
        <v>60</v>
      </c>
      <c r="B66" s="56" t="s">
        <v>40</v>
      </c>
      <c r="C66" s="148"/>
      <c r="D66" s="12" t="s">
        <v>34</v>
      </c>
      <c r="E66" s="53">
        <v>1004</v>
      </c>
      <c r="F66" s="3">
        <f t="shared" si="8"/>
        <v>81.338721664808617</v>
      </c>
      <c r="G66" s="14">
        <v>875.53</v>
      </c>
      <c r="H66" s="3">
        <f t="shared" si="9"/>
        <v>80.049238201412123</v>
      </c>
      <c r="I66" s="15">
        <v>861.65</v>
      </c>
      <c r="J66" s="3">
        <f t="shared" si="10"/>
        <v>7.4507617985878865</v>
      </c>
      <c r="K66" s="13">
        <v>80.2</v>
      </c>
      <c r="L66" s="53">
        <v>1.0900000000000001</v>
      </c>
      <c r="M66" s="3">
        <f t="shared" si="11"/>
        <v>0.10126347082868824</v>
      </c>
      <c r="N66" s="13">
        <v>194.61</v>
      </c>
      <c r="O66" s="13">
        <f t="shared" si="5"/>
        <v>12.319026384243763</v>
      </c>
      <c r="P66" s="13">
        <f t="shared" si="6"/>
        <v>99.920289855072468</v>
      </c>
      <c r="Q66" s="3">
        <f t="shared" si="12"/>
        <v>18.079710144927539</v>
      </c>
      <c r="R66" s="21">
        <v>1273</v>
      </c>
      <c r="S66" s="21">
        <v>118</v>
      </c>
      <c r="T66" s="15">
        <v>36.697324414715723</v>
      </c>
      <c r="U66" s="53">
        <v>395.01</v>
      </c>
      <c r="V66" s="53"/>
      <c r="W66" s="27">
        <v>1</v>
      </c>
    </row>
    <row r="67" spans="1:23" ht="21" x14ac:dyDescent="0.25">
      <c r="A67" s="9">
        <v>61</v>
      </c>
      <c r="B67" s="56" t="s">
        <v>40</v>
      </c>
      <c r="C67" s="148"/>
      <c r="D67" s="12" t="s">
        <v>33</v>
      </c>
      <c r="E67" s="53">
        <v>1005</v>
      </c>
      <c r="F67" s="3">
        <f t="shared" si="8"/>
        <v>66.188219992567824</v>
      </c>
      <c r="G67" s="14">
        <v>712.45</v>
      </c>
      <c r="H67" s="3">
        <f t="shared" si="9"/>
        <v>65.730211817168339</v>
      </c>
      <c r="I67" s="14">
        <v>707.52</v>
      </c>
      <c r="J67" s="3">
        <f t="shared" si="10"/>
        <v>3.7114455592716467</v>
      </c>
      <c r="K67" s="13">
        <v>39.950000000000003</v>
      </c>
      <c r="L67" s="53">
        <v>0.86</v>
      </c>
      <c r="M67" s="3">
        <f t="shared" si="11"/>
        <v>7.9895949461166862E-2</v>
      </c>
      <c r="N67" s="13">
        <v>153.41999999999999</v>
      </c>
      <c r="O67" s="13">
        <f t="shared" si="5"/>
        <v>9.2253808992939437</v>
      </c>
      <c r="P67" s="13">
        <f t="shared" si="6"/>
        <v>78.746934225195091</v>
      </c>
      <c r="Q67" s="3">
        <f t="shared" si="12"/>
        <v>14.253065774804904</v>
      </c>
      <c r="R67" s="21">
        <v>1004</v>
      </c>
      <c r="S67" s="21">
        <v>93</v>
      </c>
      <c r="T67" s="15">
        <v>28.942772203641773</v>
      </c>
      <c r="U67" s="53">
        <v>311.54000000000002</v>
      </c>
      <c r="V67" s="53"/>
      <c r="W67" s="27">
        <v>1</v>
      </c>
    </row>
    <row r="68" spans="1:23" ht="21" x14ac:dyDescent="0.25">
      <c r="A68" s="9">
        <v>62</v>
      </c>
      <c r="B68" s="56" t="s">
        <v>40</v>
      </c>
      <c r="C68" s="148"/>
      <c r="D68" s="12" t="s">
        <v>33</v>
      </c>
      <c r="E68" s="53">
        <v>1006</v>
      </c>
      <c r="F68" s="3">
        <f t="shared" si="8"/>
        <v>66.266257896692679</v>
      </c>
      <c r="G68" s="15">
        <v>713.29</v>
      </c>
      <c r="H68" s="3">
        <f t="shared" si="9"/>
        <v>65.730211817168339</v>
      </c>
      <c r="I68" s="14">
        <v>707.52</v>
      </c>
      <c r="J68" s="3">
        <f t="shared" si="10"/>
        <v>3.7114455592716467</v>
      </c>
      <c r="K68" s="13">
        <v>39.950000000000003</v>
      </c>
      <c r="L68" s="53">
        <v>0.86</v>
      </c>
      <c r="M68" s="3">
        <f t="shared" si="11"/>
        <v>7.9895949461166862E-2</v>
      </c>
      <c r="N68" s="53">
        <v>152.87</v>
      </c>
      <c r="O68" s="13">
        <f t="shared" si="5"/>
        <v>9.2764771460423621</v>
      </c>
      <c r="P68" s="13">
        <f t="shared" si="6"/>
        <v>78.79803047194352</v>
      </c>
      <c r="Q68" s="3">
        <f t="shared" si="12"/>
        <v>14.201969528056486</v>
      </c>
      <c r="R68" s="21">
        <v>1000</v>
      </c>
      <c r="S68" s="21">
        <v>93</v>
      </c>
      <c r="T68" s="15">
        <v>28.827573392790786</v>
      </c>
      <c r="U68" s="13">
        <v>310.3</v>
      </c>
      <c r="V68" s="53"/>
      <c r="W68" s="27">
        <v>1</v>
      </c>
    </row>
    <row r="69" spans="1:23" ht="21" x14ac:dyDescent="0.25">
      <c r="A69" s="9">
        <v>63</v>
      </c>
      <c r="B69" s="56" t="s">
        <v>40</v>
      </c>
      <c r="C69" s="148" t="s">
        <v>29</v>
      </c>
      <c r="D69" s="12" t="s">
        <v>33</v>
      </c>
      <c r="E69" s="53">
        <v>1101</v>
      </c>
      <c r="F69" s="3">
        <f t="shared" si="8"/>
        <v>66.095317725752523</v>
      </c>
      <c r="G69" s="14">
        <v>711.45</v>
      </c>
      <c r="H69" s="3">
        <f t="shared" si="9"/>
        <v>65.730211817168339</v>
      </c>
      <c r="I69" s="14">
        <v>707.52</v>
      </c>
      <c r="J69" s="3">
        <f t="shared" si="10"/>
        <v>3.7114455592716467</v>
      </c>
      <c r="K69" s="53">
        <v>39.950000000000003</v>
      </c>
      <c r="L69" s="53">
        <v>0.86</v>
      </c>
      <c r="M69" s="3">
        <f t="shared" si="11"/>
        <v>7.9895949461166862E-2</v>
      </c>
      <c r="N69" s="53">
        <v>152.79</v>
      </c>
      <c r="O69" s="13">
        <f t="shared" si="5"/>
        <v>9.2839093273875886</v>
      </c>
      <c r="P69" s="13">
        <f t="shared" si="6"/>
        <v>78.805462653288743</v>
      </c>
      <c r="Q69" s="3">
        <f t="shared" si="12"/>
        <v>14.194537346711259</v>
      </c>
      <c r="R69" s="21">
        <v>999</v>
      </c>
      <c r="S69" s="21">
        <v>93</v>
      </c>
      <c r="T69" s="15">
        <v>28.79877369007804</v>
      </c>
      <c r="U69" s="53">
        <v>309.99</v>
      </c>
      <c r="V69" s="53"/>
      <c r="W69" s="27">
        <v>1</v>
      </c>
    </row>
    <row r="70" spans="1:23" ht="21" x14ac:dyDescent="0.25">
      <c r="A70" s="9">
        <v>64</v>
      </c>
      <c r="B70" s="56" t="s">
        <v>40</v>
      </c>
      <c r="C70" s="148"/>
      <c r="D70" s="12" t="s">
        <v>33</v>
      </c>
      <c r="E70" s="53">
        <v>1102</v>
      </c>
      <c r="F70" s="3">
        <f t="shared" si="8"/>
        <v>66.095317725752523</v>
      </c>
      <c r="G70" s="14">
        <v>711.45</v>
      </c>
      <c r="H70" s="3">
        <f t="shared" si="9"/>
        <v>65.730211817168339</v>
      </c>
      <c r="I70" s="14">
        <v>707.52</v>
      </c>
      <c r="J70" s="3">
        <f t="shared" si="10"/>
        <v>3.7114455592716467</v>
      </c>
      <c r="K70" s="53">
        <v>39.950000000000003</v>
      </c>
      <c r="L70" s="53">
        <v>0.86</v>
      </c>
      <c r="M70" s="3">
        <f t="shared" si="11"/>
        <v>7.9895949461166862E-2</v>
      </c>
      <c r="N70" s="53">
        <v>153.11000000000001</v>
      </c>
      <c r="O70" s="13">
        <f t="shared" si="5"/>
        <v>9.2541806020066861</v>
      </c>
      <c r="P70" s="13">
        <f t="shared" si="6"/>
        <v>78.775733927907837</v>
      </c>
      <c r="Q70" s="3">
        <f t="shared" si="12"/>
        <v>14.224266072092162</v>
      </c>
      <c r="R70" s="21">
        <v>1001</v>
      </c>
      <c r="S70" s="21">
        <v>93</v>
      </c>
      <c r="T70" s="15">
        <v>28.856373095503532</v>
      </c>
      <c r="U70" s="13">
        <v>310.61</v>
      </c>
      <c r="V70" s="53"/>
      <c r="W70" s="27">
        <v>1</v>
      </c>
    </row>
    <row r="71" spans="1:23" ht="21" x14ac:dyDescent="0.25">
      <c r="A71" s="9">
        <v>65</v>
      </c>
      <c r="B71" s="56" t="s">
        <v>40</v>
      </c>
      <c r="C71" s="148"/>
      <c r="D71" s="12" t="s">
        <v>34</v>
      </c>
      <c r="E71" s="53">
        <v>1103</v>
      </c>
      <c r="F71" s="3">
        <f t="shared" si="8"/>
        <v>81.246748420661461</v>
      </c>
      <c r="G71" s="14">
        <v>874.54</v>
      </c>
      <c r="H71" s="3">
        <f t="shared" si="9"/>
        <v>80.049238201412123</v>
      </c>
      <c r="I71" s="15">
        <v>861.65</v>
      </c>
      <c r="J71" s="3">
        <f t="shared" si="10"/>
        <v>7.4507617985878865</v>
      </c>
      <c r="K71" s="13">
        <v>80.2</v>
      </c>
      <c r="L71" s="53">
        <v>1.0900000000000001</v>
      </c>
      <c r="M71" s="3">
        <f t="shared" si="11"/>
        <v>0.10126347082868824</v>
      </c>
      <c r="N71" s="53">
        <v>193.87</v>
      </c>
      <c r="O71" s="13">
        <f t="shared" si="5"/>
        <v>12.387774061687093</v>
      </c>
      <c r="P71" s="13">
        <f t="shared" si="6"/>
        <v>99.989037532515795</v>
      </c>
      <c r="Q71" s="3">
        <f t="shared" si="12"/>
        <v>18.010962467484209</v>
      </c>
      <c r="R71" s="21">
        <v>1268</v>
      </c>
      <c r="S71" s="21">
        <v>118</v>
      </c>
      <c r="T71" s="15">
        <v>36.553325901151986</v>
      </c>
      <c r="U71" s="53">
        <v>393.46</v>
      </c>
      <c r="V71" s="53"/>
      <c r="W71" s="27">
        <v>1</v>
      </c>
    </row>
    <row r="72" spans="1:23" ht="21" x14ac:dyDescent="0.25">
      <c r="A72" s="9">
        <v>66</v>
      </c>
      <c r="B72" s="56" t="s">
        <v>40</v>
      </c>
      <c r="C72" s="148"/>
      <c r="D72" s="12" t="s">
        <v>34</v>
      </c>
      <c r="E72" s="53">
        <v>1104</v>
      </c>
      <c r="F72" s="3">
        <f t="shared" si="8"/>
        <v>81.338721664808617</v>
      </c>
      <c r="G72" s="14">
        <v>875.53</v>
      </c>
      <c r="H72" s="3">
        <f t="shared" si="9"/>
        <v>80.049238201412123</v>
      </c>
      <c r="I72" s="15">
        <v>861.65</v>
      </c>
      <c r="J72" s="3">
        <f t="shared" si="10"/>
        <v>7.4507617985878865</v>
      </c>
      <c r="K72" s="13">
        <v>80.2</v>
      </c>
      <c r="L72" s="53">
        <v>1.0900000000000001</v>
      </c>
      <c r="M72" s="3">
        <f t="shared" si="11"/>
        <v>0.10126347082868824</v>
      </c>
      <c r="N72" s="13">
        <v>194.61</v>
      </c>
      <c r="O72" s="13">
        <f t="shared" ref="O72:O92" si="13">S72-H72-J72-M72-Q72</f>
        <v>12.319026384243763</v>
      </c>
      <c r="P72" s="13">
        <f t="shared" ref="P72:P92" si="14">H72+J72+M72+O72</f>
        <v>99.920289855072468</v>
      </c>
      <c r="Q72" s="3">
        <f t="shared" si="12"/>
        <v>18.079710144927539</v>
      </c>
      <c r="R72" s="21">
        <v>1273</v>
      </c>
      <c r="S72" s="21">
        <v>118</v>
      </c>
      <c r="T72" s="15">
        <v>36.697324414715723</v>
      </c>
      <c r="U72" s="53">
        <v>395.01</v>
      </c>
      <c r="V72" s="53"/>
      <c r="W72" s="27">
        <v>1</v>
      </c>
    </row>
    <row r="73" spans="1:23" ht="21" x14ac:dyDescent="0.25">
      <c r="A73" s="9">
        <v>67</v>
      </c>
      <c r="B73" s="56" t="s">
        <v>40</v>
      </c>
      <c r="C73" s="148"/>
      <c r="D73" s="12" t="s">
        <v>33</v>
      </c>
      <c r="E73" s="53">
        <v>1105</v>
      </c>
      <c r="F73" s="3">
        <f t="shared" si="8"/>
        <v>66.188219992567824</v>
      </c>
      <c r="G73" s="14">
        <v>712.45</v>
      </c>
      <c r="H73" s="3">
        <f t="shared" si="9"/>
        <v>65.730211817168339</v>
      </c>
      <c r="I73" s="14">
        <v>707.52</v>
      </c>
      <c r="J73" s="3">
        <f t="shared" si="10"/>
        <v>3.7114455592716467</v>
      </c>
      <c r="K73" s="13">
        <v>39.950000000000003</v>
      </c>
      <c r="L73" s="53">
        <v>0.86</v>
      </c>
      <c r="M73" s="3">
        <f t="shared" si="11"/>
        <v>7.9895949461166862E-2</v>
      </c>
      <c r="N73" s="13">
        <v>153.41999999999999</v>
      </c>
      <c r="O73" s="13">
        <f t="shared" si="13"/>
        <v>9.2253808992939437</v>
      </c>
      <c r="P73" s="13">
        <f t="shared" si="14"/>
        <v>78.746934225195091</v>
      </c>
      <c r="Q73" s="3">
        <f t="shared" si="12"/>
        <v>14.253065774804904</v>
      </c>
      <c r="R73" s="21">
        <v>1004</v>
      </c>
      <c r="S73" s="21">
        <v>93</v>
      </c>
      <c r="T73" s="15">
        <v>28.942772203641773</v>
      </c>
      <c r="U73" s="53">
        <v>311.54000000000002</v>
      </c>
      <c r="V73" s="53"/>
      <c r="W73" s="27">
        <v>1</v>
      </c>
    </row>
    <row r="74" spans="1:23" ht="21" x14ac:dyDescent="0.25">
      <c r="A74" s="9">
        <v>68</v>
      </c>
      <c r="B74" s="56" t="s">
        <v>40</v>
      </c>
      <c r="C74" s="148"/>
      <c r="D74" s="12" t="s">
        <v>33</v>
      </c>
      <c r="E74" s="53">
        <v>1106</v>
      </c>
      <c r="F74" s="3">
        <f t="shared" si="8"/>
        <v>66.266257896692679</v>
      </c>
      <c r="G74" s="15">
        <v>713.29</v>
      </c>
      <c r="H74" s="3">
        <f t="shared" si="9"/>
        <v>65.730211817168339</v>
      </c>
      <c r="I74" s="14">
        <v>707.52</v>
      </c>
      <c r="J74" s="3">
        <f t="shared" si="10"/>
        <v>3.7114455592716467</v>
      </c>
      <c r="K74" s="13">
        <v>39.950000000000003</v>
      </c>
      <c r="L74" s="53">
        <v>0.86</v>
      </c>
      <c r="M74" s="3">
        <f t="shared" si="11"/>
        <v>7.9895949461166862E-2</v>
      </c>
      <c r="N74" s="53">
        <v>152.87</v>
      </c>
      <c r="O74" s="13">
        <f t="shared" si="13"/>
        <v>9.2764771460423621</v>
      </c>
      <c r="P74" s="13">
        <f t="shared" si="14"/>
        <v>78.79803047194352</v>
      </c>
      <c r="Q74" s="3">
        <f t="shared" si="12"/>
        <v>14.201969528056486</v>
      </c>
      <c r="R74" s="21">
        <v>1000</v>
      </c>
      <c r="S74" s="21">
        <v>93</v>
      </c>
      <c r="T74" s="15">
        <v>28.827573392790786</v>
      </c>
      <c r="U74" s="13">
        <v>310.3</v>
      </c>
      <c r="V74" s="53"/>
      <c r="W74" s="27">
        <v>1</v>
      </c>
    </row>
    <row r="75" spans="1:23" ht="21" x14ac:dyDescent="0.25">
      <c r="A75" s="9">
        <v>69</v>
      </c>
      <c r="B75" s="56" t="s">
        <v>40</v>
      </c>
      <c r="C75" s="148" t="s">
        <v>30</v>
      </c>
      <c r="D75" s="12" t="s">
        <v>33</v>
      </c>
      <c r="E75" s="53">
        <v>1201</v>
      </c>
      <c r="F75" s="3">
        <f t="shared" si="8"/>
        <v>66.095317725752523</v>
      </c>
      <c r="G75" s="14">
        <v>711.45</v>
      </c>
      <c r="H75" s="3">
        <f t="shared" si="9"/>
        <v>65.730211817168339</v>
      </c>
      <c r="I75" s="14">
        <v>707.52</v>
      </c>
      <c r="J75" s="3">
        <f t="shared" si="10"/>
        <v>3.7114455592716467</v>
      </c>
      <c r="K75" s="53">
        <v>39.950000000000003</v>
      </c>
      <c r="L75" s="53">
        <v>0.86</v>
      </c>
      <c r="M75" s="3">
        <f t="shared" si="11"/>
        <v>7.9895949461166862E-2</v>
      </c>
      <c r="N75" s="53">
        <v>152.79</v>
      </c>
      <c r="O75" s="13">
        <f t="shared" si="13"/>
        <v>9.2839093273875886</v>
      </c>
      <c r="P75" s="13">
        <f t="shared" si="14"/>
        <v>78.805462653288743</v>
      </c>
      <c r="Q75" s="3">
        <f t="shared" si="12"/>
        <v>14.194537346711259</v>
      </c>
      <c r="R75" s="21">
        <v>999</v>
      </c>
      <c r="S75" s="21">
        <v>93</v>
      </c>
      <c r="T75" s="15">
        <v>28.79877369007804</v>
      </c>
      <c r="U75" s="53">
        <v>309.99</v>
      </c>
      <c r="V75" s="53"/>
      <c r="W75" s="27">
        <v>1</v>
      </c>
    </row>
    <row r="76" spans="1:23" ht="21" x14ac:dyDescent="0.25">
      <c r="A76" s="9">
        <v>70</v>
      </c>
      <c r="B76" s="56" t="s">
        <v>40</v>
      </c>
      <c r="C76" s="148"/>
      <c r="D76" s="12" t="s">
        <v>33</v>
      </c>
      <c r="E76" s="53">
        <v>1202</v>
      </c>
      <c r="F76" s="3">
        <f t="shared" si="8"/>
        <v>66.095317725752523</v>
      </c>
      <c r="G76" s="14">
        <v>711.45</v>
      </c>
      <c r="H76" s="3">
        <f t="shared" si="9"/>
        <v>65.730211817168339</v>
      </c>
      <c r="I76" s="14">
        <v>707.52</v>
      </c>
      <c r="J76" s="3">
        <f t="shared" si="10"/>
        <v>3.7114455592716467</v>
      </c>
      <c r="K76" s="53">
        <v>39.950000000000003</v>
      </c>
      <c r="L76" s="53">
        <v>0.86</v>
      </c>
      <c r="M76" s="3">
        <f t="shared" si="11"/>
        <v>7.9895949461166862E-2</v>
      </c>
      <c r="N76" s="53">
        <v>153.11000000000001</v>
      </c>
      <c r="O76" s="13">
        <f t="shared" si="13"/>
        <v>9.2541806020066861</v>
      </c>
      <c r="P76" s="13">
        <f t="shared" si="14"/>
        <v>78.775733927907837</v>
      </c>
      <c r="Q76" s="3">
        <f t="shared" si="12"/>
        <v>14.224266072092162</v>
      </c>
      <c r="R76" s="21">
        <v>1001</v>
      </c>
      <c r="S76" s="21">
        <v>93</v>
      </c>
      <c r="T76" s="15">
        <v>28.856373095503532</v>
      </c>
      <c r="U76" s="13">
        <v>310.61</v>
      </c>
      <c r="V76" s="53"/>
      <c r="W76" s="27">
        <v>1</v>
      </c>
    </row>
    <row r="77" spans="1:23" ht="21" x14ac:dyDescent="0.25">
      <c r="A77" s="9">
        <v>71</v>
      </c>
      <c r="B77" s="56" t="s">
        <v>40</v>
      </c>
      <c r="C77" s="148"/>
      <c r="D77" s="12" t="s">
        <v>34</v>
      </c>
      <c r="E77" s="53">
        <v>1203</v>
      </c>
      <c r="F77" s="3">
        <f t="shared" si="8"/>
        <v>81.246748420661461</v>
      </c>
      <c r="G77" s="14">
        <v>874.54</v>
      </c>
      <c r="H77" s="3">
        <f t="shared" si="9"/>
        <v>80.049238201412123</v>
      </c>
      <c r="I77" s="15">
        <v>861.65</v>
      </c>
      <c r="J77" s="3">
        <f t="shared" si="10"/>
        <v>7.4507617985878865</v>
      </c>
      <c r="K77" s="13">
        <v>80.2</v>
      </c>
      <c r="L77" s="53">
        <v>1.0900000000000001</v>
      </c>
      <c r="M77" s="3">
        <f t="shared" si="11"/>
        <v>0.10126347082868824</v>
      </c>
      <c r="N77" s="53">
        <v>193.87</v>
      </c>
      <c r="O77" s="13">
        <f t="shared" si="13"/>
        <v>12.387774061687093</v>
      </c>
      <c r="P77" s="13">
        <f t="shared" si="14"/>
        <v>99.989037532515795</v>
      </c>
      <c r="Q77" s="3">
        <f t="shared" si="12"/>
        <v>18.010962467484209</v>
      </c>
      <c r="R77" s="21">
        <v>1268</v>
      </c>
      <c r="S77" s="21">
        <v>118</v>
      </c>
      <c r="T77" s="15">
        <v>36.553325901151986</v>
      </c>
      <c r="U77" s="53">
        <v>393.46</v>
      </c>
      <c r="V77" s="53"/>
      <c r="W77" s="27">
        <v>1</v>
      </c>
    </row>
    <row r="78" spans="1:23" ht="21" x14ac:dyDescent="0.25">
      <c r="A78" s="9">
        <v>72</v>
      </c>
      <c r="B78" s="56" t="s">
        <v>40</v>
      </c>
      <c r="C78" s="148"/>
      <c r="D78" s="12" t="s">
        <v>34</v>
      </c>
      <c r="E78" s="53">
        <v>1204</v>
      </c>
      <c r="F78" s="3">
        <f t="shared" si="8"/>
        <v>81.338721664808617</v>
      </c>
      <c r="G78" s="14">
        <v>875.53</v>
      </c>
      <c r="H78" s="3">
        <f t="shared" si="9"/>
        <v>80.049238201412123</v>
      </c>
      <c r="I78" s="15">
        <v>861.65</v>
      </c>
      <c r="J78" s="3">
        <f t="shared" si="10"/>
        <v>7.4507617985878865</v>
      </c>
      <c r="K78" s="13">
        <v>80.2</v>
      </c>
      <c r="L78" s="53">
        <v>1.0900000000000001</v>
      </c>
      <c r="M78" s="3">
        <f t="shared" si="11"/>
        <v>0.10126347082868824</v>
      </c>
      <c r="N78" s="13">
        <v>194.61</v>
      </c>
      <c r="O78" s="13">
        <f t="shared" si="13"/>
        <v>12.319026384243763</v>
      </c>
      <c r="P78" s="13">
        <f t="shared" si="14"/>
        <v>99.920289855072468</v>
      </c>
      <c r="Q78" s="3">
        <f t="shared" si="12"/>
        <v>18.079710144927539</v>
      </c>
      <c r="R78" s="21">
        <v>1273</v>
      </c>
      <c r="S78" s="21">
        <v>118</v>
      </c>
      <c r="T78" s="15">
        <v>36.697324414715723</v>
      </c>
      <c r="U78" s="53">
        <v>395.01</v>
      </c>
      <c r="V78" s="53"/>
      <c r="W78" s="27">
        <v>1</v>
      </c>
    </row>
    <row r="79" spans="1:23" ht="21" x14ac:dyDescent="0.25">
      <c r="A79" s="9">
        <v>73</v>
      </c>
      <c r="B79" s="56" t="s">
        <v>40</v>
      </c>
      <c r="C79" s="148"/>
      <c r="D79" s="12" t="s">
        <v>33</v>
      </c>
      <c r="E79" s="53">
        <v>1205</v>
      </c>
      <c r="F79" s="3">
        <f t="shared" si="8"/>
        <v>66.188219992567824</v>
      </c>
      <c r="G79" s="14">
        <v>712.45</v>
      </c>
      <c r="H79" s="3">
        <f t="shared" si="9"/>
        <v>65.730211817168339</v>
      </c>
      <c r="I79" s="14">
        <v>707.52</v>
      </c>
      <c r="J79" s="3">
        <f t="shared" si="10"/>
        <v>3.7114455592716467</v>
      </c>
      <c r="K79" s="13">
        <v>39.950000000000003</v>
      </c>
      <c r="L79" s="53">
        <v>0.86</v>
      </c>
      <c r="M79" s="3">
        <f t="shared" si="11"/>
        <v>7.9895949461166862E-2</v>
      </c>
      <c r="N79" s="13">
        <v>153.41999999999999</v>
      </c>
      <c r="O79" s="13">
        <f t="shared" si="13"/>
        <v>9.2253808992939437</v>
      </c>
      <c r="P79" s="13">
        <f t="shared" si="14"/>
        <v>78.746934225195091</v>
      </c>
      <c r="Q79" s="3">
        <f t="shared" si="12"/>
        <v>14.253065774804904</v>
      </c>
      <c r="R79" s="21">
        <v>1004</v>
      </c>
      <c r="S79" s="21">
        <v>93</v>
      </c>
      <c r="T79" s="15">
        <v>28.942772203641773</v>
      </c>
      <c r="U79" s="53">
        <v>311.54000000000002</v>
      </c>
      <c r="V79" s="53"/>
      <c r="W79" s="27">
        <v>1</v>
      </c>
    </row>
    <row r="80" spans="1:23" ht="21" x14ac:dyDescent="0.25">
      <c r="A80" s="9">
        <v>74</v>
      </c>
      <c r="B80" s="56" t="s">
        <v>40</v>
      </c>
      <c r="C80" s="148"/>
      <c r="D80" s="12" t="s">
        <v>33</v>
      </c>
      <c r="E80" s="53">
        <v>1206</v>
      </c>
      <c r="F80" s="3">
        <f t="shared" si="8"/>
        <v>66.266257896692679</v>
      </c>
      <c r="G80" s="15">
        <v>713.29</v>
      </c>
      <c r="H80" s="3">
        <f t="shared" si="9"/>
        <v>65.730211817168339</v>
      </c>
      <c r="I80" s="14">
        <v>707.52</v>
      </c>
      <c r="J80" s="3">
        <f t="shared" si="10"/>
        <v>3.7114455592716467</v>
      </c>
      <c r="K80" s="13">
        <v>39.950000000000003</v>
      </c>
      <c r="L80" s="53">
        <v>0.86</v>
      </c>
      <c r="M80" s="3">
        <f t="shared" si="11"/>
        <v>7.9895949461166862E-2</v>
      </c>
      <c r="N80" s="53">
        <v>152.87</v>
      </c>
      <c r="O80" s="13">
        <f t="shared" si="13"/>
        <v>9.2764771460423621</v>
      </c>
      <c r="P80" s="13">
        <f t="shared" si="14"/>
        <v>78.79803047194352</v>
      </c>
      <c r="Q80" s="3">
        <f t="shared" si="12"/>
        <v>14.201969528056486</v>
      </c>
      <c r="R80" s="21">
        <v>1000</v>
      </c>
      <c r="S80" s="21">
        <v>93</v>
      </c>
      <c r="T80" s="15">
        <v>28.827573392790786</v>
      </c>
      <c r="U80" s="13">
        <v>310.3</v>
      </c>
      <c r="V80" s="53" t="s">
        <v>41</v>
      </c>
      <c r="W80" s="27">
        <v>1</v>
      </c>
    </row>
    <row r="81" spans="1:23" ht="21" x14ac:dyDescent="0.25">
      <c r="A81" s="9">
        <v>75</v>
      </c>
      <c r="B81" s="56" t="s">
        <v>40</v>
      </c>
      <c r="C81" s="148" t="s">
        <v>31</v>
      </c>
      <c r="D81" s="12" t="s">
        <v>33</v>
      </c>
      <c r="E81" s="53">
        <v>1301</v>
      </c>
      <c r="F81" s="3">
        <f t="shared" ref="F81:F92" si="15">G81/10.764</f>
        <v>66.095317725752523</v>
      </c>
      <c r="G81" s="14">
        <v>711.45</v>
      </c>
      <c r="H81" s="3">
        <f t="shared" ref="H81:H92" si="16">I81/10.764</f>
        <v>65.730211817168339</v>
      </c>
      <c r="I81" s="14">
        <v>707.52</v>
      </c>
      <c r="J81" s="3">
        <f t="shared" ref="J81:J92" si="17">K81/10.764</f>
        <v>3.7114455592716467</v>
      </c>
      <c r="K81" s="53">
        <v>39.950000000000003</v>
      </c>
      <c r="L81" s="53">
        <v>0.86</v>
      </c>
      <c r="M81" s="3">
        <f t="shared" ref="M81:M92" si="18">L81/10.764</f>
        <v>7.9895949461166862E-2</v>
      </c>
      <c r="N81" s="53">
        <v>152.79</v>
      </c>
      <c r="O81" s="13">
        <f t="shared" si="13"/>
        <v>9.2839093273875886</v>
      </c>
      <c r="P81" s="13">
        <f t="shared" si="14"/>
        <v>78.805462653288743</v>
      </c>
      <c r="Q81" s="3">
        <f t="shared" ref="Q81:Q92" si="19">N81/10.764</f>
        <v>14.194537346711259</v>
      </c>
      <c r="R81" s="21">
        <v>999</v>
      </c>
      <c r="S81" s="21">
        <v>93</v>
      </c>
      <c r="T81" s="15">
        <v>28.79877369007804</v>
      </c>
      <c r="U81" s="53">
        <v>309.99</v>
      </c>
      <c r="V81" s="53"/>
      <c r="W81" s="27">
        <v>1</v>
      </c>
    </row>
    <row r="82" spans="1:23" ht="21" x14ac:dyDescent="0.25">
      <c r="A82" s="9">
        <v>76</v>
      </c>
      <c r="B82" s="56" t="s">
        <v>40</v>
      </c>
      <c r="C82" s="148"/>
      <c r="D82" s="12" t="s">
        <v>33</v>
      </c>
      <c r="E82" s="53">
        <v>1302</v>
      </c>
      <c r="F82" s="3">
        <f t="shared" si="15"/>
        <v>66.095317725752523</v>
      </c>
      <c r="G82" s="14">
        <v>711.45</v>
      </c>
      <c r="H82" s="3">
        <f t="shared" si="16"/>
        <v>65.730211817168339</v>
      </c>
      <c r="I82" s="14">
        <v>707.52</v>
      </c>
      <c r="J82" s="3">
        <f t="shared" si="17"/>
        <v>3.7114455592716467</v>
      </c>
      <c r="K82" s="53">
        <v>39.950000000000003</v>
      </c>
      <c r="L82" s="53">
        <v>0.86</v>
      </c>
      <c r="M82" s="3">
        <f t="shared" si="18"/>
        <v>7.9895949461166862E-2</v>
      </c>
      <c r="N82" s="53">
        <v>153.11000000000001</v>
      </c>
      <c r="O82" s="13">
        <f t="shared" si="13"/>
        <v>9.2541806020066861</v>
      </c>
      <c r="P82" s="13">
        <f t="shared" si="14"/>
        <v>78.775733927907837</v>
      </c>
      <c r="Q82" s="3">
        <f t="shared" si="19"/>
        <v>14.224266072092162</v>
      </c>
      <c r="R82" s="21">
        <v>1001</v>
      </c>
      <c r="S82" s="21">
        <v>93</v>
      </c>
      <c r="T82" s="15">
        <v>28.856373095503532</v>
      </c>
      <c r="U82" s="13">
        <v>310.61</v>
      </c>
      <c r="V82" s="53"/>
      <c r="W82" s="27">
        <v>1</v>
      </c>
    </row>
    <row r="83" spans="1:23" ht="21" x14ac:dyDescent="0.25">
      <c r="A83" s="9">
        <v>77</v>
      </c>
      <c r="B83" s="56" t="s">
        <v>40</v>
      </c>
      <c r="C83" s="148"/>
      <c r="D83" s="12" t="s">
        <v>34</v>
      </c>
      <c r="E83" s="53">
        <v>1303</v>
      </c>
      <c r="F83" s="3">
        <f t="shared" si="15"/>
        <v>81.246748420661461</v>
      </c>
      <c r="G83" s="14">
        <v>874.54</v>
      </c>
      <c r="H83" s="3">
        <f t="shared" si="16"/>
        <v>80.049238201412123</v>
      </c>
      <c r="I83" s="15">
        <v>861.65</v>
      </c>
      <c r="J83" s="3">
        <f t="shared" si="17"/>
        <v>7.4507617985878865</v>
      </c>
      <c r="K83" s="13">
        <v>80.2</v>
      </c>
      <c r="L83" s="53">
        <v>1.0900000000000001</v>
      </c>
      <c r="M83" s="3">
        <f t="shared" si="18"/>
        <v>0.10126347082868824</v>
      </c>
      <c r="N83" s="53">
        <v>193.87</v>
      </c>
      <c r="O83" s="13">
        <f t="shared" si="13"/>
        <v>12.387774061687093</v>
      </c>
      <c r="P83" s="13">
        <f t="shared" si="14"/>
        <v>99.989037532515795</v>
      </c>
      <c r="Q83" s="3">
        <f t="shared" si="19"/>
        <v>18.010962467484209</v>
      </c>
      <c r="R83" s="21">
        <v>1268</v>
      </c>
      <c r="S83" s="21">
        <v>118</v>
      </c>
      <c r="T83" s="15">
        <v>36.553325901151986</v>
      </c>
      <c r="U83" s="53">
        <v>393.46</v>
      </c>
      <c r="V83" s="53"/>
      <c r="W83" s="27">
        <v>1</v>
      </c>
    </row>
    <row r="84" spans="1:23" ht="21" x14ac:dyDescent="0.25">
      <c r="A84" s="9">
        <v>78</v>
      </c>
      <c r="B84" s="56" t="s">
        <v>40</v>
      </c>
      <c r="C84" s="148"/>
      <c r="D84" s="12" t="s">
        <v>34</v>
      </c>
      <c r="E84" s="53">
        <v>1304</v>
      </c>
      <c r="F84" s="3">
        <f t="shared" si="15"/>
        <v>81.338721664808617</v>
      </c>
      <c r="G84" s="14">
        <v>875.53</v>
      </c>
      <c r="H84" s="3">
        <f t="shared" si="16"/>
        <v>80.049238201412123</v>
      </c>
      <c r="I84" s="15">
        <v>861.65</v>
      </c>
      <c r="J84" s="3">
        <f t="shared" si="17"/>
        <v>7.4507617985878865</v>
      </c>
      <c r="K84" s="13">
        <v>80.2</v>
      </c>
      <c r="L84" s="53">
        <v>1.0900000000000001</v>
      </c>
      <c r="M84" s="3">
        <f t="shared" si="18"/>
        <v>0.10126347082868824</v>
      </c>
      <c r="N84" s="13">
        <v>194.61</v>
      </c>
      <c r="O84" s="13">
        <f t="shared" si="13"/>
        <v>12.319026384243763</v>
      </c>
      <c r="P84" s="13">
        <f t="shared" si="14"/>
        <v>99.920289855072468</v>
      </c>
      <c r="Q84" s="3">
        <f t="shared" si="19"/>
        <v>18.079710144927539</v>
      </c>
      <c r="R84" s="21">
        <v>1273</v>
      </c>
      <c r="S84" s="21">
        <v>118</v>
      </c>
      <c r="T84" s="15">
        <v>36.697324414715723</v>
      </c>
      <c r="U84" s="53">
        <v>395.01</v>
      </c>
      <c r="V84" s="53"/>
      <c r="W84" s="27">
        <v>1</v>
      </c>
    </row>
    <row r="85" spans="1:23" ht="21" x14ac:dyDescent="0.25">
      <c r="A85" s="9">
        <v>79</v>
      </c>
      <c r="B85" s="56" t="s">
        <v>40</v>
      </c>
      <c r="C85" s="148"/>
      <c r="D85" s="12" t="s">
        <v>33</v>
      </c>
      <c r="E85" s="53">
        <v>1305</v>
      </c>
      <c r="F85" s="3">
        <f t="shared" si="15"/>
        <v>66.188219992567824</v>
      </c>
      <c r="G85" s="14">
        <v>712.45</v>
      </c>
      <c r="H85" s="3">
        <f t="shared" si="16"/>
        <v>65.730211817168339</v>
      </c>
      <c r="I85" s="14">
        <v>707.52</v>
      </c>
      <c r="J85" s="3">
        <f t="shared" si="17"/>
        <v>3.7114455592716467</v>
      </c>
      <c r="K85" s="13">
        <v>39.950000000000003</v>
      </c>
      <c r="L85" s="53">
        <v>0.86</v>
      </c>
      <c r="M85" s="3">
        <f t="shared" si="18"/>
        <v>7.9895949461166862E-2</v>
      </c>
      <c r="N85" s="13">
        <v>153.41999999999999</v>
      </c>
      <c r="O85" s="13">
        <f t="shared" si="13"/>
        <v>9.2253808992939437</v>
      </c>
      <c r="P85" s="13">
        <f t="shared" si="14"/>
        <v>78.746934225195091</v>
      </c>
      <c r="Q85" s="3">
        <f t="shared" si="19"/>
        <v>14.253065774804904</v>
      </c>
      <c r="R85" s="21">
        <v>1004</v>
      </c>
      <c r="S85" s="21">
        <v>93</v>
      </c>
      <c r="T85" s="15">
        <v>28.942772203641773</v>
      </c>
      <c r="U85" s="53">
        <v>311.54000000000002</v>
      </c>
      <c r="V85" s="53"/>
      <c r="W85" s="27">
        <v>1</v>
      </c>
    </row>
    <row r="86" spans="1:23" ht="21" x14ac:dyDescent="0.25">
      <c r="A86" s="9">
        <v>80</v>
      </c>
      <c r="B86" s="56" t="s">
        <v>40</v>
      </c>
      <c r="C86" s="148"/>
      <c r="D86" s="12" t="s">
        <v>33</v>
      </c>
      <c r="E86" s="53">
        <v>1306</v>
      </c>
      <c r="F86" s="3">
        <f t="shared" si="15"/>
        <v>66.266257896692679</v>
      </c>
      <c r="G86" s="15">
        <v>713.29</v>
      </c>
      <c r="H86" s="3">
        <f t="shared" si="16"/>
        <v>65.730211817168339</v>
      </c>
      <c r="I86" s="14">
        <v>707.52</v>
      </c>
      <c r="J86" s="3">
        <f t="shared" si="17"/>
        <v>3.7114455592716467</v>
      </c>
      <c r="K86" s="13">
        <v>39.950000000000003</v>
      </c>
      <c r="L86" s="53">
        <v>0.86</v>
      </c>
      <c r="M86" s="3">
        <f t="shared" si="18"/>
        <v>7.9895949461166862E-2</v>
      </c>
      <c r="N86" s="53">
        <v>152.87</v>
      </c>
      <c r="O86" s="13">
        <f t="shared" si="13"/>
        <v>9.2764771460423621</v>
      </c>
      <c r="P86" s="13">
        <f t="shared" si="14"/>
        <v>78.79803047194352</v>
      </c>
      <c r="Q86" s="3">
        <f t="shared" si="19"/>
        <v>14.201969528056486</v>
      </c>
      <c r="R86" s="21">
        <v>1000</v>
      </c>
      <c r="S86" s="21">
        <v>93</v>
      </c>
      <c r="T86" s="15">
        <v>28.827573392790786</v>
      </c>
      <c r="U86" s="13">
        <v>310.3</v>
      </c>
      <c r="V86" s="53"/>
      <c r="W86" s="27">
        <v>1</v>
      </c>
    </row>
    <row r="87" spans="1:23" ht="21" x14ac:dyDescent="0.25">
      <c r="A87" s="9">
        <v>81</v>
      </c>
      <c r="B87" s="56" t="s">
        <v>40</v>
      </c>
      <c r="C87" s="148" t="s">
        <v>32</v>
      </c>
      <c r="D87" s="12" t="s">
        <v>33</v>
      </c>
      <c r="E87" s="53">
        <v>1401</v>
      </c>
      <c r="F87" s="3">
        <f t="shared" si="15"/>
        <v>66.095317725752523</v>
      </c>
      <c r="G87" s="14">
        <v>711.45</v>
      </c>
      <c r="H87" s="3">
        <f t="shared" si="16"/>
        <v>65.900222965440364</v>
      </c>
      <c r="I87" s="14">
        <v>709.35</v>
      </c>
      <c r="J87" s="3">
        <f t="shared" si="17"/>
        <v>5.4208472686733558</v>
      </c>
      <c r="K87" s="53">
        <v>58.35</v>
      </c>
      <c r="L87" s="13">
        <v>0.9</v>
      </c>
      <c r="M87" s="3">
        <f t="shared" si="18"/>
        <v>8.3612040133779278E-2</v>
      </c>
      <c r="N87" s="53">
        <v>159.93</v>
      </c>
      <c r="O87" s="13">
        <f t="shared" si="13"/>
        <v>10.737458193979924</v>
      </c>
      <c r="P87" s="13">
        <f t="shared" si="14"/>
        <v>82.14214046822741</v>
      </c>
      <c r="Q87" s="3">
        <f t="shared" si="19"/>
        <v>14.857859531772577</v>
      </c>
      <c r="R87" s="21">
        <v>1046</v>
      </c>
      <c r="S87" s="21">
        <v>97</v>
      </c>
      <c r="T87" s="15">
        <v>30.153288740245262</v>
      </c>
      <c r="U87" s="53">
        <v>324.57</v>
      </c>
      <c r="V87" s="53"/>
      <c r="W87" s="27">
        <v>1</v>
      </c>
    </row>
    <row r="88" spans="1:23" ht="21" x14ac:dyDescent="0.25">
      <c r="A88" s="9">
        <v>82</v>
      </c>
      <c r="B88" s="56" t="s">
        <v>40</v>
      </c>
      <c r="C88" s="148"/>
      <c r="D88" s="12" t="s">
        <v>33</v>
      </c>
      <c r="E88" s="53">
        <v>1402</v>
      </c>
      <c r="F88" s="3">
        <f t="shared" si="15"/>
        <v>66.095317725752523</v>
      </c>
      <c r="G88" s="14">
        <v>711.45</v>
      </c>
      <c r="H88" s="3">
        <f t="shared" si="16"/>
        <v>65.900222965440364</v>
      </c>
      <c r="I88" s="14">
        <v>709.35</v>
      </c>
      <c r="J88" s="3">
        <f t="shared" si="17"/>
        <v>5.4208472686733558</v>
      </c>
      <c r="K88" s="53">
        <v>58.35</v>
      </c>
      <c r="L88" s="13">
        <v>0.9</v>
      </c>
      <c r="M88" s="3">
        <f t="shared" si="18"/>
        <v>8.3612040133779278E-2</v>
      </c>
      <c r="N88" s="53">
        <v>160.25</v>
      </c>
      <c r="O88" s="13">
        <f t="shared" si="13"/>
        <v>10.707729468599025</v>
      </c>
      <c r="P88" s="13">
        <f t="shared" si="14"/>
        <v>82.112411742846518</v>
      </c>
      <c r="Q88" s="3">
        <f t="shared" si="19"/>
        <v>14.887588257153476</v>
      </c>
      <c r="R88" s="21">
        <v>1048</v>
      </c>
      <c r="S88" s="21">
        <v>97</v>
      </c>
      <c r="T88" s="15">
        <v>30.210888145670754</v>
      </c>
      <c r="U88" s="13">
        <v>325.19</v>
      </c>
      <c r="V88" s="53"/>
      <c r="W88" s="27">
        <v>1</v>
      </c>
    </row>
    <row r="89" spans="1:23" ht="21" x14ac:dyDescent="0.25">
      <c r="A89" s="9">
        <v>83</v>
      </c>
      <c r="B89" s="56" t="s">
        <v>40</v>
      </c>
      <c r="C89" s="148"/>
      <c r="D89" s="12" t="s">
        <v>34</v>
      </c>
      <c r="E89" s="53">
        <v>1403</v>
      </c>
      <c r="F89" s="3">
        <f t="shared" si="15"/>
        <v>81.246748420661461</v>
      </c>
      <c r="G89" s="14">
        <v>874.54</v>
      </c>
      <c r="H89" s="3">
        <f t="shared" si="16"/>
        <v>80.079895949461175</v>
      </c>
      <c r="I89" s="14">
        <v>861.98</v>
      </c>
      <c r="J89" s="3">
        <f t="shared" si="17"/>
        <v>10.279635823114084</v>
      </c>
      <c r="K89" s="13">
        <v>110.65</v>
      </c>
      <c r="L89" s="53">
        <v>1.1399999999999999</v>
      </c>
      <c r="M89" s="3">
        <f t="shared" si="18"/>
        <v>0.10590858416945373</v>
      </c>
      <c r="N89" s="53">
        <v>203.35</v>
      </c>
      <c r="O89" s="13">
        <f t="shared" si="13"/>
        <v>14.642883686361937</v>
      </c>
      <c r="P89" s="13">
        <f t="shared" si="14"/>
        <v>105.10832404310665</v>
      </c>
      <c r="Q89" s="3">
        <f t="shared" si="19"/>
        <v>18.891675956893348</v>
      </c>
      <c r="R89" s="21">
        <v>1330</v>
      </c>
      <c r="S89" s="21">
        <v>124</v>
      </c>
      <c r="T89" s="15">
        <v>38.339836492010406</v>
      </c>
      <c r="U89" s="53">
        <v>412.69</v>
      </c>
      <c r="V89" s="53"/>
      <c r="W89" s="27">
        <v>1</v>
      </c>
    </row>
    <row r="90" spans="1:23" ht="21" x14ac:dyDescent="0.25">
      <c r="A90" s="9">
        <v>84</v>
      </c>
      <c r="B90" s="56" t="s">
        <v>40</v>
      </c>
      <c r="C90" s="148"/>
      <c r="D90" s="12" t="s">
        <v>34</v>
      </c>
      <c r="E90" s="53">
        <v>1404</v>
      </c>
      <c r="F90" s="3">
        <f t="shared" si="15"/>
        <v>81.338721664808617</v>
      </c>
      <c r="G90" s="14">
        <v>875.53</v>
      </c>
      <c r="H90" s="3">
        <f t="shared" si="16"/>
        <v>80.079895949461175</v>
      </c>
      <c r="I90" s="14">
        <v>861.98</v>
      </c>
      <c r="J90" s="3">
        <f t="shared" si="17"/>
        <v>10.279635823114084</v>
      </c>
      <c r="K90" s="13">
        <v>110.65</v>
      </c>
      <c r="L90" s="53">
        <v>1.1399999999999999</v>
      </c>
      <c r="M90" s="3">
        <f t="shared" si="18"/>
        <v>0.10590858416945373</v>
      </c>
      <c r="N90" s="13">
        <v>204.08</v>
      </c>
      <c r="O90" s="13">
        <f t="shared" si="13"/>
        <v>14.575065031586757</v>
      </c>
      <c r="P90" s="13">
        <f t="shared" si="14"/>
        <v>105.04050538833147</v>
      </c>
      <c r="Q90" s="3">
        <f t="shared" si="19"/>
        <v>18.959494611668529</v>
      </c>
      <c r="R90" s="21">
        <v>1335</v>
      </c>
      <c r="S90" s="21">
        <v>124</v>
      </c>
      <c r="T90" s="15">
        <v>38.484764028242289</v>
      </c>
      <c r="U90" s="53">
        <v>414.25</v>
      </c>
      <c r="V90" s="53"/>
      <c r="W90" s="27">
        <v>1</v>
      </c>
    </row>
    <row r="91" spans="1:23" ht="21" x14ac:dyDescent="0.25">
      <c r="A91" s="9">
        <v>85</v>
      </c>
      <c r="B91" s="56" t="s">
        <v>40</v>
      </c>
      <c r="C91" s="148"/>
      <c r="D91" s="12" t="s">
        <v>33</v>
      </c>
      <c r="E91" s="53">
        <v>1405</v>
      </c>
      <c r="F91" s="3">
        <f t="shared" si="15"/>
        <v>66.188219992567824</v>
      </c>
      <c r="G91" s="14">
        <v>712.45</v>
      </c>
      <c r="H91" s="3">
        <f t="shared" si="16"/>
        <v>65.749721293199556</v>
      </c>
      <c r="I91" s="14">
        <v>707.73</v>
      </c>
      <c r="J91" s="3">
        <f t="shared" si="17"/>
        <v>5.4208472686733558</v>
      </c>
      <c r="K91" s="13">
        <v>58.35</v>
      </c>
      <c r="L91" s="13">
        <v>0.9</v>
      </c>
      <c r="M91" s="3">
        <f t="shared" si="18"/>
        <v>8.3612040133779278E-2</v>
      </c>
      <c r="N91" s="13">
        <v>160.57</v>
      </c>
      <c r="O91" s="13">
        <f t="shared" si="13"/>
        <v>11.828502415458935</v>
      </c>
      <c r="P91" s="13">
        <f t="shared" si="14"/>
        <v>83.082683017465627</v>
      </c>
      <c r="Q91" s="3">
        <f t="shared" si="19"/>
        <v>14.917316982534373</v>
      </c>
      <c r="R91" s="21">
        <v>1050</v>
      </c>
      <c r="S91" s="21">
        <v>98</v>
      </c>
      <c r="T91" s="15">
        <v>30.26848755109625</v>
      </c>
      <c r="U91" s="53">
        <v>325.81</v>
      </c>
      <c r="V91" s="53"/>
      <c r="W91" s="27">
        <v>1</v>
      </c>
    </row>
    <row r="92" spans="1:23" ht="21.75" thickBot="1" x14ac:dyDescent="0.3">
      <c r="A92" s="57">
        <v>86</v>
      </c>
      <c r="B92" s="57" t="s">
        <v>40</v>
      </c>
      <c r="C92" s="149"/>
      <c r="D92" s="28" t="s">
        <v>33</v>
      </c>
      <c r="E92" s="55">
        <v>1406</v>
      </c>
      <c r="F92" s="33">
        <f t="shared" si="15"/>
        <v>66.266257896692679</v>
      </c>
      <c r="G92" s="40">
        <v>713.29</v>
      </c>
      <c r="H92" s="33">
        <f t="shared" si="16"/>
        <v>65.749721293199556</v>
      </c>
      <c r="I92" s="41">
        <v>707.73</v>
      </c>
      <c r="J92" s="33">
        <f t="shared" si="17"/>
        <v>5.4208472686733558</v>
      </c>
      <c r="K92" s="34">
        <v>58.35</v>
      </c>
      <c r="L92" s="34">
        <v>0.9</v>
      </c>
      <c r="M92" s="33">
        <f t="shared" si="18"/>
        <v>8.3612040133779278E-2</v>
      </c>
      <c r="N92" s="55">
        <v>160.02000000000001</v>
      </c>
      <c r="O92" s="108">
        <f t="shared" si="13"/>
        <v>10.879598662207353</v>
      </c>
      <c r="P92" s="108">
        <f t="shared" si="14"/>
        <v>82.133779264214041</v>
      </c>
      <c r="Q92" s="33">
        <f t="shared" si="19"/>
        <v>14.866220735785955</v>
      </c>
      <c r="R92" s="35">
        <v>1047</v>
      </c>
      <c r="S92" s="35">
        <v>97</v>
      </c>
      <c r="T92" s="40">
        <v>30.182088442958008</v>
      </c>
      <c r="U92" s="34">
        <v>324.88</v>
      </c>
      <c r="V92" s="55"/>
      <c r="W92" s="42">
        <v>1</v>
      </c>
    </row>
    <row r="93" spans="1:23" ht="21" thickBot="1" x14ac:dyDescent="0.3">
      <c r="F93" s="29">
        <f>SUM(F7:F92)</f>
        <v>6047.4163879598664</v>
      </c>
      <c r="G93" s="30">
        <f>SUM(G7:G92)</f>
        <v>65094.389999999956</v>
      </c>
      <c r="H93" s="30">
        <f>SUM(H7:H92)</f>
        <v>5989.0301003344475</v>
      </c>
      <c r="I93" s="30">
        <f>SUM(I7:I92)</f>
        <v>64465.919999999955</v>
      </c>
      <c r="J93" s="30">
        <f>SUM(J7:J92)</f>
        <v>462.28446674098819</v>
      </c>
      <c r="K93" s="30">
        <f>SUM(K7:K92)</f>
        <v>4976.0299999999925</v>
      </c>
      <c r="L93" s="30">
        <f>SUM(L7:L92)</f>
        <v>81.630000000000038</v>
      </c>
      <c r="M93" s="30">
        <f>SUM(M7:M92)</f>
        <v>7.5836120401337892</v>
      </c>
      <c r="N93" s="58">
        <f>SUM(N7:N92)</f>
        <v>14537.16000000002</v>
      </c>
      <c r="O93" s="106">
        <f>SUM(O7:O92)</f>
        <v>1021.566703827573</v>
      </c>
      <c r="P93" s="106">
        <f>SUM(P7:P92)</f>
        <v>7480.464882943138</v>
      </c>
      <c r="Q93" s="105">
        <f>SUM(Q7:Q92)</f>
        <v>1350.5351170568565</v>
      </c>
      <c r="R93" s="30">
        <f>SUM(R7:R92)</f>
        <v>95083</v>
      </c>
      <c r="S93" s="30">
        <f>SUM(S7:S92)</f>
        <v>8831</v>
      </c>
      <c r="T93" s="30">
        <f>SUM(T7:T92)</f>
        <v>2740.9977703455957</v>
      </c>
      <c r="U93" s="30">
        <f>SUM(U7:U92)</f>
        <v>29504.099999999991</v>
      </c>
      <c r="V93" s="65">
        <f>SUM(V7:V92)</f>
        <v>10</v>
      </c>
      <c r="W93" s="60">
        <f>SUM(W7:W92)</f>
        <v>52</v>
      </c>
    </row>
    <row r="94" spans="1:23" x14ac:dyDescent="0.25">
      <c r="T94" s="4" t="s">
        <v>102</v>
      </c>
    </row>
    <row r="97" spans="4:16" x14ac:dyDescent="0.25">
      <c r="D97" s="110" t="s">
        <v>57</v>
      </c>
      <c r="E97" s="110" t="s">
        <v>58</v>
      </c>
      <c r="M97" s="110" t="s">
        <v>57</v>
      </c>
      <c r="N97" s="110"/>
      <c r="O97" s="110" t="s">
        <v>107</v>
      </c>
    </row>
    <row r="98" spans="4:16" x14ac:dyDescent="0.25">
      <c r="D98" s="56" t="s">
        <v>98</v>
      </c>
      <c r="E98" s="56">
        <v>2825.85</v>
      </c>
      <c r="M98" s="56" t="s">
        <v>103</v>
      </c>
      <c r="N98" s="56"/>
      <c r="O98" s="56">
        <v>52</v>
      </c>
    </row>
    <row r="99" spans="4:16" x14ac:dyDescent="0.25">
      <c r="D99" s="56" t="s">
        <v>99</v>
      </c>
      <c r="E99" s="56">
        <v>2788.85</v>
      </c>
      <c r="M99" s="56" t="s">
        <v>104</v>
      </c>
      <c r="N99" s="56"/>
      <c r="O99" s="56">
        <v>52</v>
      </c>
    </row>
    <row r="100" spans="4:16" x14ac:dyDescent="0.25">
      <c r="D100" s="56" t="s">
        <v>100</v>
      </c>
      <c r="E100" s="3">
        <f>T93</f>
        <v>2740.9977703455957</v>
      </c>
      <c r="M100" s="56" t="s">
        <v>105</v>
      </c>
      <c r="N100" s="56"/>
      <c r="O100" s="56">
        <v>52</v>
      </c>
    </row>
    <row r="101" spans="4:16" x14ac:dyDescent="0.25">
      <c r="D101" s="110" t="s">
        <v>101</v>
      </c>
      <c r="E101" s="111">
        <f>E98+E99+E100</f>
        <v>8355.6977703455959</v>
      </c>
      <c r="M101" s="56" t="s">
        <v>106</v>
      </c>
      <c r="N101" s="56"/>
      <c r="O101" s="56">
        <v>29</v>
      </c>
    </row>
    <row r="102" spans="4:16" x14ac:dyDescent="0.25">
      <c r="M102" s="110" t="s">
        <v>108</v>
      </c>
      <c r="N102" s="110"/>
      <c r="O102" s="110">
        <f>SUM(O98:O101)</f>
        <v>185</v>
      </c>
    </row>
    <row r="103" spans="4:16" x14ac:dyDescent="0.25">
      <c r="M103" s="4"/>
      <c r="N103" s="4"/>
      <c r="O103" s="4"/>
      <c r="P103" s="4"/>
    </row>
    <row r="104" spans="4:16" x14ac:dyDescent="0.25">
      <c r="M104" s="110" t="s">
        <v>57</v>
      </c>
      <c r="N104" s="110"/>
      <c r="O104" s="110" t="s">
        <v>107</v>
      </c>
    </row>
    <row r="105" spans="4:16" x14ac:dyDescent="0.25">
      <c r="M105" s="56" t="s">
        <v>110</v>
      </c>
      <c r="N105" s="56"/>
      <c r="O105" s="56">
        <v>26</v>
      </c>
    </row>
    <row r="106" spans="4:16" x14ac:dyDescent="0.25">
      <c r="M106" s="56" t="s">
        <v>111</v>
      </c>
      <c r="N106" s="56"/>
      <c r="O106" s="56">
        <v>130</v>
      </c>
    </row>
    <row r="107" spans="4:16" x14ac:dyDescent="0.25">
      <c r="M107" s="56" t="s">
        <v>109</v>
      </c>
      <c r="N107" s="56"/>
      <c r="O107" s="56">
        <v>29</v>
      </c>
    </row>
  </sheetData>
  <mergeCells count="40">
    <mergeCell ref="A4:W4"/>
    <mergeCell ref="C75:C80"/>
    <mergeCell ref="C81:C86"/>
    <mergeCell ref="C87:C92"/>
    <mergeCell ref="C39:C44"/>
    <mergeCell ref="C45:C50"/>
    <mergeCell ref="C51:C56"/>
    <mergeCell ref="C57:C62"/>
    <mergeCell ref="C63:C68"/>
    <mergeCell ref="C69:C74"/>
    <mergeCell ref="S5:S6"/>
    <mergeCell ref="T5:T6"/>
    <mergeCell ref="C9:C14"/>
    <mergeCell ref="C15:C20"/>
    <mergeCell ref="M5:M6"/>
    <mergeCell ref="C33:C38"/>
    <mergeCell ref="Q5:Q6"/>
    <mergeCell ref="R5:R6"/>
    <mergeCell ref="C21:C26"/>
    <mergeCell ref="C27:C32"/>
    <mergeCell ref="D5:D6"/>
    <mergeCell ref="O5:O6"/>
    <mergeCell ref="P5:P6"/>
    <mergeCell ref="C7:C8"/>
    <mergeCell ref="A1:W1"/>
    <mergeCell ref="A2:W3"/>
    <mergeCell ref="A5:A6"/>
    <mergeCell ref="B5:B6"/>
    <mergeCell ref="C5:C6"/>
    <mergeCell ref="E5:E6"/>
    <mergeCell ref="F5:F6"/>
    <mergeCell ref="G5:G6"/>
    <mergeCell ref="H5:H6"/>
    <mergeCell ref="U5:U6"/>
    <mergeCell ref="V5:W5"/>
    <mergeCell ref="I5:I6"/>
    <mergeCell ref="J5:J6"/>
    <mergeCell ref="K5:K6"/>
    <mergeCell ref="L5:L6"/>
    <mergeCell ref="N5:N6"/>
  </mergeCells>
  <pageMargins left="0.70866141732283472" right="0.70866141732283472" top="0.74803149606299213" bottom="0.74803149606299213" header="0.31496062992125984" footer="0.31496062992125984"/>
  <pageSetup paperSize="8" scale="58" orientation="landscape" r:id="rId1"/>
  <rowBreaks count="3" manualBreakCount="3">
    <brk id="26" max="16383" man="1"/>
    <brk id="50" max="16383" man="1"/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SUMMARY</vt:lpstr>
      <vt:lpstr>Car Parking Summary</vt:lpstr>
      <vt:lpstr>A1</vt:lpstr>
      <vt:lpstr>A2</vt:lpstr>
      <vt:lpstr>A3</vt:lpstr>
      <vt:lpstr>'A1'!Print_Titles</vt:lpstr>
      <vt:lpstr>'A2'!Print_Titles</vt:lpstr>
      <vt:lpstr>'A3'!Print_Titles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</dc:creator>
  <cp:lastModifiedBy>ISMAIL SIS</cp:lastModifiedBy>
  <cp:lastPrinted>2026-02-10T09:28:52Z</cp:lastPrinted>
  <dcterms:created xsi:type="dcterms:W3CDTF">2022-04-06T07:18:23Z</dcterms:created>
  <dcterms:modified xsi:type="dcterms:W3CDTF">2026-02-10T09:33:53Z</dcterms:modified>
</cp:coreProperties>
</file>