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DDE8B3B3-5D98-4C1E-8D5B-59E4D43A7B9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6" i="1" l="1"/>
  <c r="L13" i="1"/>
  <c r="I4" i="1"/>
  <c r="I8" i="1"/>
  <c r="G8" i="1"/>
  <c r="G6" i="1"/>
  <c r="H6" i="1"/>
  <c r="I11" i="1"/>
  <c r="I10" i="1"/>
  <c r="I9" i="1"/>
  <c r="I7" i="1"/>
  <c r="I5" i="1"/>
  <c r="G10" i="1"/>
  <c r="G5" i="1"/>
  <c r="G4" i="1"/>
  <c r="G11" i="1" l="1"/>
  <c r="K5" i="1"/>
  <c r="K4" i="1"/>
  <c r="H13" i="1" l="1"/>
  <c r="I13" i="1"/>
  <c r="J13" i="1"/>
  <c r="G13" i="1"/>
  <c r="M13" i="1"/>
  <c r="N13" i="1"/>
  <c r="K10" i="1"/>
  <c r="K11" i="1"/>
  <c r="K6" i="1"/>
  <c r="K7" i="1"/>
  <c r="K8" i="1"/>
  <c r="K9" i="1"/>
  <c r="K13" i="1" s="1"/>
</calcChain>
</file>

<file path=xl/sharedStrings.xml><?xml version="1.0" encoding="utf-8"?>
<sst xmlns="http://schemas.openxmlformats.org/spreadsheetml/2006/main" count="42" uniqueCount="24">
  <si>
    <t>SL NO</t>
  </si>
  <si>
    <t>Block</t>
  </si>
  <si>
    <t>FLOOR</t>
  </si>
  <si>
    <t>TYPE</t>
  </si>
  <si>
    <t>RERA CARPET AREA (sec 2 (k) (sqm)</t>
  </si>
  <si>
    <t>EXCLUSIVE BALCONY (SQM)</t>
  </si>
  <si>
    <t>EXCLUSIVE /VERANTHA/UTILITY/SERVICE /OPEN TERRACE (SQM)</t>
  </si>
  <si>
    <t>TOTAL AREA (SQM)</t>
  </si>
  <si>
    <t>COVERED</t>
  </si>
  <si>
    <t>OPEN</t>
  </si>
  <si>
    <t>CARPARKING (NOS)</t>
  </si>
  <si>
    <t>GROUND + 2 FLOORS</t>
  </si>
  <si>
    <t>GROUND + 1 FLOORS</t>
  </si>
  <si>
    <t>4 BHK</t>
  </si>
  <si>
    <t>4BHK</t>
  </si>
  <si>
    <t>3BHK</t>
  </si>
  <si>
    <t>Proportionate common Area(sqm)</t>
  </si>
  <si>
    <t>LAND AREA + UDS AREA</t>
  </si>
  <si>
    <t>Total</t>
  </si>
  <si>
    <t>Visitors Parking</t>
  </si>
  <si>
    <t>PROMAG ARANYA -RERE AREA STATEMET FOR THE PRPOSED CONSTRUCTION OF RESIDENTIALDEVELOPMENT VILLAS BUILDING IN SF NOS: 514/1A1, 518/2B, 519/2B AT VADAVALLI VILLAGE, PERUR TALUK, COIMBATORE  DISTRICT.</t>
  </si>
  <si>
    <t>Villa NO</t>
  </si>
  <si>
    <t>A</t>
  </si>
  <si>
    <r>
      <t>*Amenities Block</t>
    </r>
    <r>
      <rPr>
        <b/>
        <sz val="11"/>
        <color theme="1"/>
        <rFont val="Cambria"/>
        <family val="1"/>
        <scheme val="major"/>
      </rPr>
      <t xml:space="preserve"> 10</t>
    </r>
    <r>
      <rPr>
        <sz val="11"/>
        <color theme="1"/>
        <rFont val="Cambria"/>
        <family val="1"/>
        <scheme val="major"/>
      </rPr>
      <t xml:space="preserve"> is common for all </t>
    </r>
    <r>
      <rPr>
        <b/>
        <sz val="11"/>
        <color theme="1"/>
        <rFont val="Cambria"/>
        <family val="1"/>
        <scheme val="major"/>
      </rPr>
      <t xml:space="preserve">8 Dwelling Units </t>
    </r>
    <r>
      <rPr>
        <sz val="11"/>
        <color theme="1"/>
        <rFont val="Cambria"/>
        <family val="1"/>
        <scheme val="major"/>
      </rPr>
      <t>in Phase 1 and Phase 2.
For UDS calculation the land area of</t>
    </r>
    <r>
      <rPr>
        <b/>
        <sz val="11"/>
        <color theme="1"/>
        <rFont val="Cambria"/>
        <family val="1"/>
        <scheme val="major"/>
      </rPr>
      <t xml:space="preserve"> Block 10 </t>
    </r>
    <r>
      <rPr>
        <sz val="11"/>
        <color theme="1"/>
        <rFont val="Cambria"/>
        <family val="1"/>
        <scheme val="major"/>
      </rPr>
      <t>is considered for all</t>
    </r>
    <r>
      <rPr>
        <b/>
        <sz val="11"/>
        <color theme="1"/>
        <rFont val="Cambria"/>
        <family val="1"/>
        <scheme val="major"/>
      </rPr>
      <t xml:space="preserve"> 8 Dwelling units</t>
    </r>
    <r>
      <rPr>
        <sz val="11"/>
        <color theme="1"/>
        <rFont val="Cambria"/>
        <family val="1"/>
        <scheme val="major"/>
      </rPr>
      <t xml:space="preserve"> in Phase 1 and Phase 2*
The total land area as per field is</t>
    </r>
    <r>
      <rPr>
        <b/>
        <sz val="11"/>
        <color theme="1"/>
        <rFont val="Cambria"/>
        <family val="1"/>
        <scheme val="major"/>
      </rPr>
      <t xml:space="preserve"> 4726.84Sqm</t>
    </r>
    <r>
      <rPr>
        <sz val="11"/>
        <color theme="1"/>
        <rFont val="Cambria"/>
        <family val="1"/>
        <scheme val="major"/>
      </rPr>
      <t xml:space="preserve"> where 2162.62Sqm of land is used in Phase 1 and the remaining land area of </t>
    </r>
    <r>
      <rPr>
        <b/>
        <sz val="11"/>
        <color theme="1"/>
        <rFont val="Cambria"/>
        <family val="1"/>
        <scheme val="major"/>
      </rPr>
      <t>2564.22 Sqm</t>
    </r>
    <r>
      <rPr>
        <sz val="11"/>
        <color theme="1"/>
        <rFont val="Cambria"/>
        <family val="1"/>
        <scheme val="major"/>
      </rPr>
      <t xml:space="preserve"> will be utilized for </t>
    </r>
    <r>
      <rPr>
        <b/>
        <sz val="11"/>
        <color theme="1"/>
        <rFont val="Cambria"/>
        <family val="1"/>
        <scheme val="major"/>
      </rPr>
      <t>phase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</si>
</sst>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selection activeCell="P15" sqref="P15"/>
    </sheetView>
  </sheetViews>
  <sheetFormatPr defaultColWidth="10.6640625" defaultRowHeight="20.25" customHeight="1" x14ac:dyDescent="0.3"/>
  <cols>
    <col min="1" max="1" width="6" customWidth="1"/>
    <col min="2" max="2" width="7.109375" customWidth="1"/>
    <col min="4" max="4" width="9.44140625" customWidth="1"/>
    <col min="5" max="5" width="7.33203125" customWidth="1"/>
    <col min="6" max="6" width="8.6640625" customWidth="1"/>
    <col min="7" max="7" width="9.33203125" customWidth="1"/>
    <col min="9" max="9" width="11.88671875" customWidth="1"/>
    <col min="10" max="10" width="10.33203125" customWidth="1"/>
    <col min="11" max="11" width="9.109375" customWidth="1"/>
    <col min="19" max="19" width="12" bestFit="1" customWidth="1"/>
  </cols>
  <sheetData>
    <row r="1" spans="1:19" ht="45" customHeight="1" x14ac:dyDescent="0.3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9" ht="31.5" customHeight="1" x14ac:dyDescent="0.3">
      <c r="A2" s="26" t="s">
        <v>0</v>
      </c>
      <c r="B2" s="22" t="s">
        <v>1</v>
      </c>
      <c r="C2" s="22" t="s">
        <v>2</v>
      </c>
      <c r="D2" s="22"/>
      <c r="E2" s="23" t="s">
        <v>21</v>
      </c>
      <c r="F2" s="22" t="s">
        <v>3</v>
      </c>
      <c r="G2" s="23" t="s">
        <v>4</v>
      </c>
      <c r="H2" s="23" t="s">
        <v>5</v>
      </c>
      <c r="I2" s="23" t="s">
        <v>6</v>
      </c>
      <c r="J2" s="24" t="s">
        <v>16</v>
      </c>
      <c r="K2" s="23" t="s">
        <v>7</v>
      </c>
      <c r="L2" s="23" t="s">
        <v>17</v>
      </c>
      <c r="M2" s="20" t="s">
        <v>10</v>
      </c>
      <c r="N2" s="21"/>
    </row>
    <row r="3" spans="1:19" ht="81" customHeight="1" x14ac:dyDescent="0.3">
      <c r="A3" s="26"/>
      <c r="B3" s="22"/>
      <c r="C3" s="22"/>
      <c r="D3" s="22"/>
      <c r="E3" s="23"/>
      <c r="F3" s="22"/>
      <c r="G3" s="23"/>
      <c r="H3" s="23"/>
      <c r="I3" s="23"/>
      <c r="J3" s="25"/>
      <c r="K3" s="23"/>
      <c r="L3" s="23"/>
      <c r="M3" s="2" t="s">
        <v>8</v>
      </c>
      <c r="N3" s="3" t="s">
        <v>9</v>
      </c>
    </row>
    <row r="4" spans="1:19" ht="20.25" customHeight="1" x14ac:dyDescent="0.3">
      <c r="A4" s="4">
        <v>1</v>
      </c>
      <c r="B4" s="12" t="s">
        <v>22</v>
      </c>
      <c r="C4" s="28" t="s">
        <v>11</v>
      </c>
      <c r="D4" s="28"/>
      <c r="E4" s="13">
        <v>2</v>
      </c>
      <c r="F4" s="13" t="s">
        <v>13</v>
      </c>
      <c r="G4" s="13">
        <f>99.25+17.04+88.82+47.3</f>
        <v>252.40999999999997</v>
      </c>
      <c r="H4" s="13"/>
      <c r="I4" s="13">
        <f>9.76+8.18</f>
        <v>17.939999999999998</v>
      </c>
      <c r="J4" s="13">
        <v>1.01</v>
      </c>
      <c r="K4" s="13">
        <f>G4+I4+J4</f>
        <v>271.35999999999996</v>
      </c>
      <c r="L4" s="13">
        <v>301.2</v>
      </c>
      <c r="M4" s="13">
        <v>1</v>
      </c>
      <c r="N4" s="14">
        <v>1</v>
      </c>
      <c r="P4" s="9"/>
      <c r="R4" s="9"/>
      <c r="S4" s="11"/>
    </row>
    <row r="5" spans="1:19" ht="20.25" customHeight="1" x14ac:dyDescent="0.3">
      <c r="A5" s="4">
        <v>2</v>
      </c>
      <c r="B5" s="12" t="s">
        <v>22</v>
      </c>
      <c r="C5" s="28" t="s">
        <v>11</v>
      </c>
      <c r="D5" s="28"/>
      <c r="E5" s="13">
        <v>3</v>
      </c>
      <c r="F5" s="13" t="s">
        <v>14</v>
      </c>
      <c r="G5" s="13">
        <f>91.2+87.27+39.3</f>
        <v>217.76999999999998</v>
      </c>
      <c r="H5" s="13">
        <v>4.3</v>
      </c>
      <c r="I5" s="13">
        <f>9.51+0.89</f>
        <v>10.4</v>
      </c>
      <c r="J5" s="13">
        <v>1.01</v>
      </c>
      <c r="K5" s="13">
        <f>G5+I5+J5+H5</f>
        <v>233.48</v>
      </c>
      <c r="L5" s="13">
        <v>228.32</v>
      </c>
      <c r="M5" s="13">
        <v>1</v>
      </c>
      <c r="N5" s="14">
        <v>1</v>
      </c>
      <c r="P5" s="9"/>
      <c r="R5" s="9"/>
    </row>
    <row r="6" spans="1:19" ht="20.25" customHeight="1" x14ac:dyDescent="0.3">
      <c r="A6" s="4">
        <v>3</v>
      </c>
      <c r="B6" s="12" t="s">
        <v>22</v>
      </c>
      <c r="C6" s="28" t="s">
        <v>11</v>
      </c>
      <c r="D6" s="28"/>
      <c r="E6" s="13">
        <v>4</v>
      </c>
      <c r="F6" s="13" t="s">
        <v>13</v>
      </c>
      <c r="G6" s="13">
        <f>87.38+84.31+37.29</f>
        <v>208.98</v>
      </c>
      <c r="H6" s="13">
        <f>3.82+3.82</f>
        <v>7.64</v>
      </c>
      <c r="I6" s="13">
        <f>12.68+2.59</f>
        <v>15.27</v>
      </c>
      <c r="J6" s="13">
        <v>1.01</v>
      </c>
      <c r="K6" s="13">
        <f>J6+I6+H6+G6</f>
        <v>232.89999999999998</v>
      </c>
      <c r="L6" s="13">
        <v>225.09</v>
      </c>
      <c r="M6" s="13">
        <v>1</v>
      </c>
      <c r="N6" s="14">
        <v>1</v>
      </c>
      <c r="P6" s="9"/>
      <c r="R6" s="9"/>
    </row>
    <row r="7" spans="1:19" ht="20.25" customHeight="1" x14ac:dyDescent="0.3">
      <c r="A7" s="4">
        <v>4</v>
      </c>
      <c r="B7" s="12" t="s">
        <v>22</v>
      </c>
      <c r="C7" s="28" t="s">
        <v>11</v>
      </c>
      <c r="D7" s="28"/>
      <c r="E7" s="13">
        <v>5</v>
      </c>
      <c r="F7" s="13" t="s">
        <v>14</v>
      </c>
      <c r="G7" s="13">
        <v>217.77</v>
      </c>
      <c r="H7" s="13">
        <v>4.3</v>
      </c>
      <c r="I7" s="13">
        <f>9.51+0.89</f>
        <v>10.4</v>
      </c>
      <c r="J7" s="13">
        <v>1.01</v>
      </c>
      <c r="K7" s="13">
        <f>G7+I7+J7+H7</f>
        <v>233.48000000000002</v>
      </c>
      <c r="L7" s="13">
        <v>228.32</v>
      </c>
      <c r="M7" s="13">
        <v>1</v>
      </c>
      <c r="N7" s="14">
        <v>1</v>
      </c>
      <c r="P7" s="10"/>
      <c r="R7" s="9"/>
    </row>
    <row r="8" spans="1:19" ht="20.25" customHeight="1" x14ac:dyDescent="0.3">
      <c r="A8" s="4">
        <v>5</v>
      </c>
      <c r="B8" s="12" t="s">
        <v>22</v>
      </c>
      <c r="C8" s="28" t="s">
        <v>12</v>
      </c>
      <c r="D8" s="28"/>
      <c r="E8" s="13">
        <v>6</v>
      </c>
      <c r="F8" s="13" t="s">
        <v>15</v>
      </c>
      <c r="G8" s="13">
        <f>90.25+0.9+70.71</f>
        <v>161.86000000000001</v>
      </c>
      <c r="H8" s="13">
        <v>8.01</v>
      </c>
      <c r="I8" s="13">
        <f>8.75+0.45</f>
        <v>9.1999999999999993</v>
      </c>
      <c r="J8" s="13">
        <v>1.01</v>
      </c>
      <c r="K8" s="13">
        <f t="shared" ref="K8:K9" si="0">G8+I8+J8+H8</f>
        <v>180.07999999999998</v>
      </c>
      <c r="L8" s="13">
        <v>220.23</v>
      </c>
      <c r="M8" s="13">
        <v>1</v>
      </c>
      <c r="N8" s="14">
        <v>1</v>
      </c>
      <c r="P8" s="9"/>
      <c r="R8" s="9"/>
    </row>
    <row r="9" spans="1:19" ht="20.25" customHeight="1" x14ac:dyDescent="0.3">
      <c r="A9" s="4">
        <v>6</v>
      </c>
      <c r="B9" s="12" t="s">
        <v>22</v>
      </c>
      <c r="C9" s="28" t="s">
        <v>11</v>
      </c>
      <c r="D9" s="28"/>
      <c r="E9" s="13">
        <v>7</v>
      </c>
      <c r="F9" s="13" t="s">
        <v>14</v>
      </c>
      <c r="G9" s="13">
        <v>217.77</v>
      </c>
      <c r="H9" s="13">
        <v>4.3</v>
      </c>
      <c r="I9" s="13">
        <f>9.51+0.89</f>
        <v>10.4</v>
      </c>
      <c r="J9" s="13">
        <v>1.01</v>
      </c>
      <c r="K9" s="13">
        <f t="shared" si="0"/>
        <v>233.48000000000002</v>
      </c>
      <c r="L9" s="13">
        <v>228.32</v>
      </c>
      <c r="M9" s="13">
        <v>1</v>
      </c>
      <c r="N9" s="14">
        <v>1</v>
      </c>
      <c r="P9" s="10"/>
      <c r="R9" s="9"/>
    </row>
    <row r="10" spans="1:19" ht="20.25" customHeight="1" x14ac:dyDescent="0.3">
      <c r="A10" s="4">
        <v>7</v>
      </c>
      <c r="B10" s="12" t="s">
        <v>22</v>
      </c>
      <c r="C10" s="28" t="s">
        <v>11</v>
      </c>
      <c r="D10" s="28"/>
      <c r="E10" s="13">
        <v>8</v>
      </c>
      <c r="F10" s="13" t="s">
        <v>14</v>
      </c>
      <c r="G10" s="13">
        <f>154.81+124.98+61.86</f>
        <v>341.65000000000003</v>
      </c>
      <c r="H10" s="13">
        <v>14.15</v>
      </c>
      <c r="I10" s="13">
        <f>6.3+9.72-0.93</f>
        <v>15.09</v>
      </c>
      <c r="J10" s="13">
        <v>1.01</v>
      </c>
      <c r="K10" s="13">
        <f>G10+I10+J10+H10</f>
        <v>371.9</v>
      </c>
      <c r="L10" s="13">
        <v>438.84</v>
      </c>
      <c r="M10" s="13">
        <v>1</v>
      </c>
      <c r="N10" s="14">
        <v>4</v>
      </c>
      <c r="P10" s="9"/>
      <c r="R10" s="9"/>
    </row>
    <row r="11" spans="1:19" ht="20.25" customHeight="1" x14ac:dyDescent="0.3">
      <c r="A11" s="4">
        <v>8</v>
      </c>
      <c r="B11" s="12" t="s">
        <v>22</v>
      </c>
      <c r="C11" s="28" t="s">
        <v>11</v>
      </c>
      <c r="D11" s="28"/>
      <c r="E11" s="13">
        <v>9</v>
      </c>
      <c r="F11" s="13" t="s">
        <v>14</v>
      </c>
      <c r="G11" s="13">
        <f>114.01+93.32+44.01</f>
        <v>251.33999999999997</v>
      </c>
      <c r="H11" s="13">
        <v>7.01</v>
      </c>
      <c r="I11" s="13">
        <f>3.2+7.85</f>
        <v>11.05</v>
      </c>
      <c r="J11" s="13">
        <v>1.01</v>
      </c>
      <c r="K11" s="13">
        <f>G11+I11+J11+H11</f>
        <v>270.40999999999997</v>
      </c>
      <c r="L11" s="13">
        <v>292.3</v>
      </c>
      <c r="M11" s="13">
        <v>1</v>
      </c>
      <c r="N11" s="14">
        <v>1</v>
      </c>
      <c r="P11" s="10"/>
      <c r="R11" s="9"/>
    </row>
    <row r="12" spans="1:19" ht="20.25" customHeight="1" x14ac:dyDescent="0.3">
      <c r="A12" s="32" t="s">
        <v>19</v>
      </c>
      <c r="B12" s="33"/>
      <c r="C12" s="33"/>
      <c r="D12" s="34"/>
      <c r="E12" s="13"/>
      <c r="F12" s="13"/>
      <c r="G12" s="13"/>
      <c r="H12" s="13"/>
      <c r="I12" s="13"/>
      <c r="J12" s="13"/>
      <c r="K12" s="13"/>
      <c r="L12" s="13"/>
      <c r="M12" s="13">
        <v>0</v>
      </c>
      <c r="N12" s="14">
        <v>3</v>
      </c>
      <c r="P12" s="1"/>
    </row>
    <row r="13" spans="1:19" ht="20.25" customHeight="1" x14ac:dyDescent="0.3">
      <c r="A13" s="32" t="s">
        <v>18</v>
      </c>
      <c r="B13" s="33"/>
      <c r="C13" s="33"/>
      <c r="D13" s="34"/>
      <c r="E13" s="13"/>
      <c r="F13" s="13"/>
      <c r="G13" s="7">
        <f>SUM(G4:G11)</f>
        <v>1869.55</v>
      </c>
      <c r="H13" s="7">
        <f t="shared" ref="H13:J13" si="1">SUM(H4:H11)</f>
        <v>49.71</v>
      </c>
      <c r="I13" s="7">
        <f t="shared" si="1"/>
        <v>99.75</v>
      </c>
      <c r="J13" s="7">
        <f t="shared" si="1"/>
        <v>8.08</v>
      </c>
      <c r="K13" s="15">
        <f>SUM(K4:K11)</f>
        <v>2027.0899999999997</v>
      </c>
      <c r="L13" s="15">
        <f>SUM(L4:L11)</f>
        <v>2162.62</v>
      </c>
      <c r="M13" s="7">
        <f>SUM(M4:M12)</f>
        <v>8</v>
      </c>
      <c r="N13" s="16">
        <f>SUM(N4:N12)</f>
        <v>14</v>
      </c>
    </row>
    <row r="14" spans="1:19" ht="20.25" customHeight="1" thickBot="1" x14ac:dyDescent="0.35">
      <c r="A14" s="29"/>
      <c r="B14" s="30"/>
      <c r="C14" s="30"/>
      <c r="D14" s="31"/>
      <c r="E14" s="5"/>
      <c r="F14" s="5"/>
      <c r="G14" s="5"/>
      <c r="H14" s="5"/>
      <c r="I14" s="5"/>
      <c r="J14" s="5"/>
      <c r="K14" s="8"/>
      <c r="L14" s="5"/>
      <c r="M14" s="5"/>
      <c r="N14" s="6"/>
    </row>
    <row r="15" spans="1:19" ht="63" customHeight="1" x14ac:dyDescent="0.3">
      <c r="A15" s="27" t="s">
        <v>23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</sheetData>
  <mergeCells count="25">
    <mergeCell ref="A15:N15"/>
    <mergeCell ref="C4:D4"/>
    <mergeCell ref="A14:D14"/>
    <mergeCell ref="C5:D5"/>
    <mergeCell ref="C6:D6"/>
    <mergeCell ref="C7:D7"/>
    <mergeCell ref="C8:D8"/>
    <mergeCell ref="C9:D9"/>
    <mergeCell ref="C10:D10"/>
    <mergeCell ref="C11:D11"/>
    <mergeCell ref="A12:D12"/>
    <mergeCell ref="A13:D13"/>
    <mergeCell ref="A1:N1"/>
    <mergeCell ref="M2:N2"/>
    <mergeCell ref="C2:D3"/>
    <mergeCell ref="E2:E3"/>
    <mergeCell ref="F2:F3"/>
    <mergeCell ref="G2:G3"/>
    <mergeCell ref="K2:K3"/>
    <mergeCell ref="L2:L3"/>
    <mergeCell ref="J2:J3"/>
    <mergeCell ref="A2:A3"/>
    <mergeCell ref="B2:B3"/>
    <mergeCell ref="H2:H3"/>
    <mergeCell ref="I2:I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2025-08-25T09:01:33Z</dcterms:modified>
</cp:coreProperties>
</file>