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140"/>
  </bookViews>
  <sheets>
    <sheet name="Sheet1" sheetId="1" r:id="rId1"/>
  </sheets>
  <definedNames>
    <definedName name="_xlnm.Print_Area" localSheetId="0">Sheet1!$A$9:$Q$53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1" i="1"/>
  <c r="AA28"/>
  <c r="AA29"/>
  <c r="AA30"/>
  <c r="AA31"/>
  <c r="AA32"/>
  <c r="AA33"/>
  <c r="AA34"/>
  <c r="AA35"/>
  <c r="AA36"/>
  <c r="AA37"/>
  <c r="AA38"/>
  <c r="AA39"/>
  <c r="AA40"/>
  <c r="AA41"/>
  <c r="AA42"/>
  <c r="AA43"/>
  <c r="AA44"/>
  <c r="AA45"/>
  <c r="AA46"/>
  <c r="AA47"/>
  <c r="AA48"/>
  <c r="AA49"/>
  <c r="AA50"/>
  <c r="AA27"/>
  <c r="Z28"/>
  <c r="Z29"/>
  <c r="Z30"/>
  <c r="Z31"/>
  <c r="Z32"/>
  <c r="Z33"/>
  <c r="Z34"/>
  <c r="Z35"/>
  <c r="Z36"/>
  <c r="Z37"/>
  <c r="Z38"/>
  <c r="Z39"/>
  <c r="Z40"/>
  <c r="Z41"/>
  <c r="Z42"/>
  <c r="Z43"/>
  <c r="Z44"/>
  <c r="Z45"/>
  <c r="Z46"/>
  <c r="Z47"/>
  <c r="Z48"/>
  <c r="Z49"/>
  <c r="Z50"/>
  <c r="Z27"/>
  <c r="K51"/>
  <c r="Y51"/>
  <c r="Y28"/>
  <c r="Y29"/>
  <c r="Y30"/>
  <c r="Y31"/>
  <c r="Y32"/>
  <c r="Y33"/>
  <c r="Y34"/>
  <c r="Y35"/>
  <c r="Y36"/>
  <c r="Y37"/>
  <c r="Y38"/>
  <c r="Y39"/>
  <c r="Y40"/>
  <c r="Y41"/>
  <c r="Y42"/>
  <c r="Y43"/>
  <c r="Y44"/>
  <c r="Y45"/>
  <c r="Y46"/>
  <c r="Y47"/>
  <c r="Y48"/>
  <c r="Y49"/>
  <c r="Y50"/>
  <c r="Y27"/>
  <c r="W51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27"/>
  <c r="V51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27"/>
  <c r="I27" l="1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G51" l="1"/>
  <c r="N51"/>
  <c r="O51"/>
  <c r="O53" s="1"/>
  <c r="P51"/>
  <c r="P53" s="1"/>
  <c r="F51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27"/>
  <c r="Q51"/>
  <c r="J51" l="1"/>
  <c r="H51"/>
  <c r="I51"/>
  <c r="L51" l="1"/>
</calcChain>
</file>

<file path=xl/sharedStrings.xml><?xml version="1.0" encoding="utf-8"?>
<sst xmlns="http://schemas.openxmlformats.org/spreadsheetml/2006/main" count="161" uniqueCount="45">
  <si>
    <t xml:space="preserve">Block </t>
  </si>
  <si>
    <t xml:space="preserve">Floor </t>
  </si>
  <si>
    <t xml:space="preserve">Type </t>
  </si>
  <si>
    <t xml:space="preserve">Apartment No. </t>
  </si>
  <si>
    <t xml:space="preserve">(a) </t>
  </si>
  <si>
    <t>(b)</t>
  </si>
  <si>
    <t xml:space="preserve">(c) </t>
  </si>
  <si>
    <t xml:space="preserve">(d) </t>
  </si>
  <si>
    <t xml:space="preserve">e = (a + b + c+ d) </t>
  </si>
  <si>
    <t xml:space="preserve">(f) </t>
  </si>
  <si>
    <t>(h)</t>
  </si>
  <si>
    <t xml:space="preserve">(i) </t>
  </si>
  <si>
    <t xml:space="preserve">Carpet Area (as per Sec 2(k) of the RERA Act) </t>
  </si>
  <si>
    <t>Exclusive Balcony</t>
  </si>
  <si>
    <t xml:space="preserve">Exclusive Verandah/Utility/ Service/ Open Terrace </t>
  </si>
  <si>
    <t xml:space="preserve">Area of External walls </t>
  </si>
  <si>
    <t xml:space="preserve">Floor area of the apartment </t>
  </si>
  <si>
    <t>Proportionate Common Area</t>
  </si>
  <si>
    <t>UDS land  area</t>
  </si>
  <si>
    <t xml:space="preserve">Car Parking </t>
  </si>
  <si>
    <t xml:space="preserve">(sq.m) </t>
  </si>
  <si>
    <t>Covered</t>
  </si>
  <si>
    <t>Open</t>
  </si>
  <si>
    <t xml:space="preserve"> SI.No. </t>
  </si>
  <si>
    <t xml:space="preserve">Carpet Area Statement </t>
  </si>
  <si>
    <t>A</t>
  </si>
  <si>
    <t>B</t>
  </si>
  <si>
    <t>C</t>
  </si>
  <si>
    <t>D</t>
  </si>
  <si>
    <t>E</t>
  </si>
  <si>
    <t>2BHK</t>
  </si>
  <si>
    <t xml:space="preserve">g = (e + f)  </t>
  </si>
  <si>
    <t xml:space="preserve">Gross Area of the apartment </t>
  </si>
  <si>
    <t>Site Address :</t>
  </si>
  <si>
    <t xml:space="preserve">(j) </t>
  </si>
  <si>
    <t>AS PER APPROVAL</t>
  </si>
  <si>
    <t>Visitors’ Car Parking</t>
  </si>
  <si>
    <t>Total</t>
  </si>
  <si>
    <t>-</t>
  </si>
  <si>
    <t>Grand Total</t>
  </si>
  <si>
    <t>THE GUJAN'S PARIPALANA  SITE NO:8 MIDDLE &amp; WEST, 9, 10, 11 MIDDLE &amp; WEST AND PROPOSED AFFORDABLE  RESIDENTIAL APARTMENT  BUILDING STILT, FIRST, SECOND, THIRD, FOURTH, FIFTH &amp; TERRACE FLOOR IN S.F.NO: 144/6, 144/9, 144/11, 144/19,  144/14A1A1B, 144/14A1A2, MADAMPATTY VILLAGE,  PERUR TALUK,  COIMBATORE DISTRICT</t>
  </si>
  <si>
    <t>Date: 30.03.2026</t>
  </si>
  <si>
    <t>DATE</t>
  </si>
  <si>
    <t>31.03.2026</t>
  </si>
  <si>
    <t xml:space="preserve">Correct area 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</si>
</sst>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b/>
      <sz val="11"/>
      <color theme="1"/>
      <name val="Palatino Linotype"/>
      <family val="1"/>
    </font>
    <font>
      <b/>
      <sz val="12"/>
      <color theme="1"/>
      <name val="Palatino Linotype"/>
      <family val="1"/>
    </font>
    <font>
      <b/>
      <sz val="14"/>
      <color theme="1"/>
      <name val="Palatino Linotype"/>
      <family val="1"/>
    </font>
    <font>
      <sz val="14"/>
      <color theme="1"/>
      <name val="Palatino Linotype"/>
      <family val="1"/>
    </font>
    <font>
      <sz val="11"/>
      <color rgb="FFFF0000"/>
      <name val="Palatino Linotype"/>
      <family val="1"/>
    </font>
    <font>
      <sz val="11"/>
      <name val="Palatino Linotype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/>
    <xf numFmtId="2" fontId="7" fillId="0" borderId="0" xfId="0" applyNumberFormat="1" applyFont="1"/>
    <xf numFmtId="0" fontId="7" fillId="0" borderId="0" xfId="0" applyFont="1"/>
    <xf numFmtId="0" fontId="7" fillId="0" borderId="2" xfId="0" applyFont="1" applyBorder="1" applyAlignment="1">
      <alignment horizontal="center"/>
    </xf>
    <xf numFmtId="1" fontId="7" fillId="0" borderId="0" xfId="0" applyNumberFormat="1" applyFont="1"/>
    <xf numFmtId="0" fontId="7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9:AA55"/>
  <sheetViews>
    <sheetView tabSelected="1" topLeftCell="E10" zoomScale="85" zoomScaleNormal="85" zoomScaleSheetLayoutView="70" workbookViewId="0">
      <selection activeCell="M51" sqref="M51"/>
    </sheetView>
  </sheetViews>
  <sheetFormatPr defaultRowHeight="16.5"/>
  <cols>
    <col min="1" max="1" width="8.140625" style="1" bestFit="1" customWidth="1"/>
    <col min="2" max="2" width="6.85546875" style="1" bestFit="1" customWidth="1"/>
    <col min="3" max="3" width="6.42578125" style="1" bestFit="1" customWidth="1"/>
    <col min="4" max="4" width="6.7109375" style="1" bestFit="1" customWidth="1"/>
    <col min="5" max="5" width="10.28515625" style="1" customWidth="1"/>
    <col min="6" max="6" width="11.28515625" style="1" bestFit="1" customWidth="1"/>
    <col min="7" max="7" width="9.85546875" style="1" bestFit="1" customWidth="1"/>
    <col min="8" max="8" width="11" style="1" bestFit="1" customWidth="1"/>
    <col min="9" max="9" width="11.85546875" style="1" bestFit="1" customWidth="1"/>
    <col min="10" max="10" width="16.7109375" style="1" bestFit="1" customWidth="1"/>
    <col min="11" max="11" width="9.85546875" style="1" customWidth="1"/>
    <col min="12" max="12" width="11" style="1" customWidth="1"/>
    <col min="13" max="13" width="9.140625" style="1" customWidth="1"/>
    <col min="14" max="14" width="11.28515625" style="1" bestFit="1" customWidth="1"/>
    <col min="15" max="15" width="6.28515625" style="1" hidden="1" customWidth="1"/>
    <col min="16" max="16" width="9" style="1" hidden="1" customWidth="1"/>
    <col min="17" max="17" width="9.140625" style="1" hidden="1" customWidth="1"/>
    <col min="18" max="18" width="9.140625" style="1"/>
    <col min="19" max="21" width="0" style="1" hidden="1" customWidth="1"/>
    <col min="22" max="22" width="11.85546875" style="1" hidden="1" customWidth="1"/>
    <col min="23" max="23" width="11.42578125" style="1" hidden="1" customWidth="1"/>
    <col min="24" max="24" width="1.7109375" style="1" hidden="1" customWidth="1"/>
    <col min="25" max="27" width="0" style="1" hidden="1" customWidth="1"/>
    <col min="28" max="16384" width="9.140625" style="1"/>
  </cols>
  <sheetData>
    <row r="9" spans="1:16" s="5" customFormat="1" ht="21">
      <c r="A9" s="18" t="s">
        <v>24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7"/>
      <c r="O9" s="7"/>
      <c r="P9" s="6" t="s">
        <v>41</v>
      </c>
    </row>
    <row r="10" spans="1:16" s="5" customFormat="1" ht="2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6"/>
    </row>
    <row r="11" spans="1:16" s="5" customFormat="1" ht="2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6"/>
    </row>
    <row r="12" spans="1:16" s="5" customFormat="1" ht="2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6"/>
    </row>
    <row r="13" spans="1:16" s="5" customFormat="1" ht="2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6"/>
    </row>
    <row r="14" spans="1:16" s="5" customFormat="1" ht="2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6"/>
    </row>
    <row r="15" spans="1:16" ht="17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17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27" ht="17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 t="s">
        <v>42</v>
      </c>
      <c r="N17" s="4" t="s">
        <v>43</v>
      </c>
      <c r="O17" s="4"/>
      <c r="P17" s="4"/>
    </row>
    <row r="18" spans="1:27" ht="17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27" ht="17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27" ht="17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27" ht="17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27" ht="17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27" ht="73.5" customHeight="1">
      <c r="A23" s="20" t="s">
        <v>33</v>
      </c>
      <c r="B23" s="20"/>
      <c r="C23" s="14" t="s">
        <v>40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27">
      <c r="A24" s="21" t="s">
        <v>23</v>
      </c>
      <c r="B24" s="21" t="s">
        <v>0</v>
      </c>
      <c r="C24" s="21" t="s">
        <v>1</v>
      </c>
      <c r="D24" s="21" t="s">
        <v>2</v>
      </c>
      <c r="E24" s="19" t="s">
        <v>3</v>
      </c>
      <c r="F24" s="11" t="s">
        <v>4</v>
      </c>
      <c r="G24" s="11" t="s">
        <v>5</v>
      </c>
      <c r="H24" s="11" t="s">
        <v>6</v>
      </c>
      <c r="I24" s="11" t="s">
        <v>7</v>
      </c>
      <c r="J24" s="11" t="s">
        <v>8</v>
      </c>
      <c r="K24" s="11" t="s">
        <v>9</v>
      </c>
      <c r="L24" s="11" t="s">
        <v>31</v>
      </c>
      <c r="M24" s="11" t="s">
        <v>10</v>
      </c>
      <c r="N24" s="19" t="s">
        <v>11</v>
      </c>
      <c r="O24" s="19"/>
      <c r="P24" s="11" t="s">
        <v>34</v>
      </c>
      <c r="R24" s="12"/>
    </row>
    <row r="25" spans="1:27" ht="99">
      <c r="A25" s="22"/>
      <c r="B25" s="22"/>
      <c r="C25" s="22"/>
      <c r="D25" s="22"/>
      <c r="E25" s="23"/>
      <c r="F25" s="2" t="s">
        <v>12</v>
      </c>
      <c r="G25" s="2" t="s">
        <v>13</v>
      </c>
      <c r="H25" s="2" t="s">
        <v>14</v>
      </c>
      <c r="I25" s="2" t="s">
        <v>15</v>
      </c>
      <c r="J25" s="2" t="s">
        <v>16</v>
      </c>
      <c r="K25" s="2" t="s">
        <v>17</v>
      </c>
      <c r="L25" s="2" t="s">
        <v>32</v>
      </c>
      <c r="M25" s="2" t="s">
        <v>18</v>
      </c>
      <c r="N25" s="15" t="s">
        <v>19</v>
      </c>
      <c r="O25" s="16"/>
      <c r="P25" s="16"/>
      <c r="Q25" s="16"/>
      <c r="R25" s="17"/>
      <c r="V25" s="13" t="s">
        <v>44</v>
      </c>
      <c r="W25" s="13"/>
      <c r="X25" s="13"/>
      <c r="Y25" s="13"/>
    </row>
    <row r="26" spans="1:27" ht="66">
      <c r="A26" s="22"/>
      <c r="B26" s="22"/>
      <c r="C26" s="22"/>
      <c r="D26" s="22"/>
      <c r="E26" s="23"/>
      <c r="F26" s="2" t="s">
        <v>20</v>
      </c>
      <c r="G26" s="2" t="s">
        <v>20</v>
      </c>
      <c r="H26" s="2" t="s">
        <v>20</v>
      </c>
      <c r="I26" s="2" t="s">
        <v>20</v>
      </c>
      <c r="J26" s="2" t="s">
        <v>20</v>
      </c>
      <c r="K26" s="2" t="s">
        <v>20</v>
      </c>
      <c r="L26" s="2" t="s">
        <v>20</v>
      </c>
      <c r="M26" s="2" t="s">
        <v>20</v>
      </c>
      <c r="N26" s="3" t="s">
        <v>21</v>
      </c>
      <c r="O26" s="3" t="s">
        <v>22</v>
      </c>
      <c r="P26" s="3" t="s">
        <v>21</v>
      </c>
      <c r="Q26" s="1" t="s">
        <v>35</v>
      </c>
      <c r="R26" s="12" t="s">
        <v>22</v>
      </c>
      <c r="V26" s="9" t="s">
        <v>17</v>
      </c>
      <c r="W26" s="9" t="s">
        <v>32</v>
      </c>
      <c r="X26" s="10"/>
      <c r="Y26" s="9" t="s">
        <v>18</v>
      </c>
    </row>
    <row r="27" spans="1:27" s="29" customFormat="1">
      <c r="A27" s="24">
        <v>1</v>
      </c>
      <c r="B27" s="24">
        <v>1</v>
      </c>
      <c r="C27" s="24">
        <v>1</v>
      </c>
      <c r="D27" s="25" t="s">
        <v>30</v>
      </c>
      <c r="E27" s="24" t="s">
        <v>25</v>
      </c>
      <c r="F27" s="26">
        <v>60.5</v>
      </c>
      <c r="G27" s="27">
        <v>3.02</v>
      </c>
      <c r="H27" s="27">
        <v>2.42</v>
      </c>
      <c r="I27" s="27">
        <f>+J27-F27-G27-H27</f>
        <v>7.5799999999999965</v>
      </c>
      <c r="J27" s="26">
        <v>73.52</v>
      </c>
      <c r="K27" s="28">
        <v>23.609935020000336</v>
      </c>
      <c r="L27" s="27">
        <f>+J27+K27</f>
        <v>97.129935020000332</v>
      </c>
      <c r="M27" s="27">
        <v>32.995009310986958</v>
      </c>
      <c r="N27" s="24">
        <v>1</v>
      </c>
      <c r="O27" s="24" t="s">
        <v>38</v>
      </c>
      <c r="P27" s="24">
        <v>1</v>
      </c>
      <c r="Q27" s="26">
        <v>73.52</v>
      </c>
      <c r="R27" s="24" t="s">
        <v>38</v>
      </c>
      <c r="S27" s="29">
        <v>797.71</v>
      </c>
      <c r="T27" s="29">
        <v>1777.47</v>
      </c>
      <c r="U27" s="29">
        <v>570.80999999999995</v>
      </c>
      <c r="V27" s="28">
        <f>J27/T27*U27</f>
        <v>23.609935020000336</v>
      </c>
      <c r="W27" s="28">
        <f>J27+V27</f>
        <v>97.129935020000332</v>
      </c>
      <c r="X27" s="29">
        <v>2348.2800000000002</v>
      </c>
      <c r="Y27" s="29">
        <f>S27/X27*W27</f>
        <v>32.995009310986958</v>
      </c>
      <c r="Z27" s="28">
        <f>F27+I27</f>
        <v>68.08</v>
      </c>
      <c r="AA27" s="29">
        <f>Z27/75</f>
        <v>0.90773333333333328</v>
      </c>
    </row>
    <row r="28" spans="1:27" s="29" customFormat="1">
      <c r="A28" s="24">
        <v>2</v>
      </c>
      <c r="B28" s="24">
        <v>1</v>
      </c>
      <c r="C28" s="24">
        <v>1</v>
      </c>
      <c r="D28" s="25" t="s">
        <v>30</v>
      </c>
      <c r="E28" s="24" t="s">
        <v>26</v>
      </c>
      <c r="F28" s="26">
        <v>60.12</v>
      </c>
      <c r="G28" s="27">
        <v>3.02</v>
      </c>
      <c r="H28" s="27">
        <v>2.42</v>
      </c>
      <c r="I28" s="27">
        <f t="shared" ref="I28:I50" si="0">+J28-F28-G28-H28</f>
        <v>7.0200000000000014</v>
      </c>
      <c r="J28" s="26">
        <v>72.58</v>
      </c>
      <c r="K28" s="28">
        <v>23.308066971594453</v>
      </c>
      <c r="L28" s="27">
        <f t="shared" ref="L28:L50" si="1">+J28+K28</f>
        <v>95.888066971594455</v>
      </c>
      <c r="M28" s="27">
        <v>32.57314711359404</v>
      </c>
      <c r="N28" s="24" t="s">
        <v>38</v>
      </c>
      <c r="O28" s="24" t="s">
        <v>38</v>
      </c>
      <c r="P28" s="24">
        <v>1</v>
      </c>
      <c r="Q28" s="26">
        <v>72.58</v>
      </c>
      <c r="R28" s="24" t="s">
        <v>38</v>
      </c>
      <c r="S28" s="29">
        <v>797.71</v>
      </c>
      <c r="T28" s="29">
        <v>1777.47</v>
      </c>
      <c r="U28" s="29">
        <v>570.80999999999995</v>
      </c>
      <c r="V28" s="28">
        <f t="shared" ref="V28:V50" si="2">J28/T28*U28</f>
        <v>23.308066971594453</v>
      </c>
      <c r="W28" s="28">
        <f t="shared" ref="W28:W50" si="3">J28+V28</f>
        <v>95.888066971594455</v>
      </c>
      <c r="X28" s="29">
        <v>2348.2800000000002</v>
      </c>
      <c r="Y28" s="29">
        <f t="shared" ref="Y28:Y50" si="4">S28/X28*W28</f>
        <v>32.57314711359404</v>
      </c>
      <c r="Z28" s="28">
        <f t="shared" ref="Z28:Z50" si="5">F28+I28</f>
        <v>67.14</v>
      </c>
      <c r="AA28" s="29">
        <f t="shared" ref="AA28:AA50" si="6">Z28/75</f>
        <v>0.8952</v>
      </c>
    </row>
    <row r="29" spans="1:27" s="29" customFormat="1">
      <c r="A29" s="24">
        <v>3</v>
      </c>
      <c r="B29" s="24">
        <v>1</v>
      </c>
      <c r="C29" s="24">
        <v>1</v>
      </c>
      <c r="D29" s="25" t="s">
        <v>30</v>
      </c>
      <c r="E29" s="24" t="s">
        <v>27</v>
      </c>
      <c r="F29" s="26">
        <v>60.55</v>
      </c>
      <c r="G29" s="27">
        <v>2.88</v>
      </c>
      <c r="H29" s="27">
        <v>2.5099999999999998</v>
      </c>
      <c r="I29" s="27">
        <f t="shared" si="0"/>
        <v>7.0199999999999978</v>
      </c>
      <c r="J29" s="26">
        <v>72.959999999999994</v>
      </c>
      <c r="K29" s="28">
        <v>23.430098735843639</v>
      </c>
      <c r="L29" s="27">
        <f t="shared" si="1"/>
        <v>96.390098735843637</v>
      </c>
      <c r="M29" s="27">
        <v>32.743687150837985</v>
      </c>
      <c r="N29" s="24">
        <v>1</v>
      </c>
      <c r="O29" s="24" t="s">
        <v>38</v>
      </c>
      <c r="P29" s="24">
        <v>1</v>
      </c>
      <c r="Q29" s="26">
        <v>72.959999999999994</v>
      </c>
      <c r="R29" s="24" t="s">
        <v>38</v>
      </c>
      <c r="S29" s="29">
        <v>797.71</v>
      </c>
      <c r="T29" s="29">
        <v>1777.47</v>
      </c>
      <c r="U29" s="29">
        <v>570.80999999999995</v>
      </c>
      <c r="V29" s="28">
        <f t="shared" si="2"/>
        <v>23.430098735843639</v>
      </c>
      <c r="W29" s="28">
        <f t="shared" si="3"/>
        <v>96.390098735843637</v>
      </c>
      <c r="X29" s="29">
        <v>2348.2800000000002</v>
      </c>
      <c r="Y29" s="29">
        <f t="shared" si="4"/>
        <v>32.743687150837985</v>
      </c>
      <c r="Z29" s="28">
        <f t="shared" si="5"/>
        <v>67.569999999999993</v>
      </c>
      <c r="AA29" s="29">
        <f t="shared" si="6"/>
        <v>0.90093333333333325</v>
      </c>
    </row>
    <row r="30" spans="1:27" s="29" customFormat="1">
      <c r="A30" s="24">
        <v>4</v>
      </c>
      <c r="B30" s="24">
        <v>1</v>
      </c>
      <c r="C30" s="24">
        <v>1</v>
      </c>
      <c r="D30" s="25" t="s">
        <v>30</v>
      </c>
      <c r="E30" s="24" t="s">
        <v>28</v>
      </c>
      <c r="F30" s="26">
        <v>64.73</v>
      </c>
      <c r="G30" s="27">
        <v>2.75</v>
      </c>
      <c r="H30" s="27">
        <v>3.01</v>
      </c>
      <c r="I30" s="27">
        <f t="shared" si="0"/>
        <v>9.2899999999999974</v>
      </c>
      <c r="J30" s="26">
        <v>79.78</v>
      </c>
      <c r="K30" s="28">
        <v>25.620247767894814</v>
      </c>
      <c r="L30" s="27">
        <f t="shared" si="1"/>
        <v>105.40024776789481</v>
      </c>
      <c r="M30" s="27">
        <v>35.804432029795151</v>
      </c>
      <c r="N30" s="24">
        <v>1</v>
      </c>
      <c r="O30" s="24" t="s">
        <v>38</v>
      </c>
      <c r="P30" s="24" t="s">
        <v>38</v>
      </c>
      <c r="Q30" s="26">
        <v>79.78</v>
      </c>
      <c r="R30" s="24" t="s">
        <v>38</v>
      </c>
      <c r="S30" s="29">
        <v>797.71</v>
      </c>
      <c r="T30" s="29">
        <v>1777.47</v>
      </c>
      <c r="U30" s="29">
        <v>570.80999999999995</v>
      </c>
      <c r="V30" s="28">
        <f t="shared" si="2"/>
        <v>25.620247767894814</v>
      </c>
      <c r="W30" s="28">
        <f t="shared" si="3"/>
        <v>105.40024776789481</v>
      </c>
      <c r="X30" s="29">
        <v>2348.2800000000002</v>
      </c>
      <c r="Y30" s="29">
        <f t="shared" si="4"/>
        <v>35.804432029795151</v>
      </c>
      <c r="Z30" s="28">
        <f t="shared" si="5"/>
        <v>74.02</v>
      </c>
      <c r="AA30" s="29">
        <f t="shared" si="6"/>
        <v>0.98693333333333333</v>
      </c>
    </row>
    <row r="31" spans="1:27" s="29" customFormat="1">
      <c r="A31" s="24">
        <v>5</v>
      </c>
      <c r="B31" s="24">
        <v>1</v>
      </c>
      <c r="C31" s="24">
        <v>1</v>
      </c>
      <c r="D31" s="25" t="s">
        <v>30</v>
      </c>
      <c r="E31" s="24" t="s">
        <v>29</v>
      </c>
      <c r="F31" s="26">
        <v>58.43</v>
      </c>
      <c r="G31" s="27">
        <v>2.75</v>
      </c>
      <c r="H31" s="27">
        <v>2.74</v>
      </c>
      <c r="I31" s="27">
        <f t="shared" si="0"/>
        <v>8.2600000000000069</v>
      </c>
      <c r="J31" s="26">
        <v>72.180000000000007</v>
      </c>
      <c r="K31" s="28">
        <v>23.179612482911104</v>
      </c>
      <c r="L31" s="27">
        <f t="shared" si="1"/>
        <v>95.359612482911103</v>
      </c>
      <c r="M31" s="27">
        <v>32.393631284916196</v>
      </c>
      <c r="N31" s="24" t="s">
        <v>38</v>
      </c>
      <c r="O31" s="24" t="s">
        <v>38</v>
      </c>
      <c r="P31" s="24">
        <v>1</v>
      </c>
      <c r="Q31" s="26">
        <v>72.180000000000007</v>
      </c>
      <c r="R31" s="24" t="s">
        <v>38</v>
      </c>
      <c r="S31" s="29">
        <v>797.71</v>
      </c>
      <c r="T31" s="29">
        <v>1777.47</v>
      </c>
      <c r="U31" s="29">
        <v>570.80999999999995</v>
      </c>
      <c r="V31" s="28">
        <f t="shared" si="2"/>
        <v>23.179612482911104</v>
      </c>
      <c r="W31" s="28">
        <f t="shared" si="3"/>
        <v>95.359612482911103</v>
      </c>
      <c r="X31" s="29">
        <v>2348.2800000000002</v>
      </c>
      <c r="Y31" s="29">
        <f t="shared" si="4"/>
        <v>32.393631284916196</v>
      </c>
      <c r="Z31" s="28">
        <f t="shared" si="5"/>
        <v>66.690000000000012</v>
      </c>
      <c r="AA31" s="29">
        <f t="shared" si="6"/>
        <v>0.88920000000000021</v>
      </c>
    </row>
    <row r="32" spans="1:27" s="29" customFormat="1">
      <c r="A32" s="24">
        <v>6</v>
      </c>
      <c r="B32" s="24">
        <v>1</v>
      </c>
      <c r="C32" s="24">
        <v>2</v>
      </c>
      <c r="D32" s="25" t="s">
        <v>30</v>
      </c>
      <c r="E32" s="24" t="s">
        <v>25</v>
      </c>
      <c r="F32" s="26">
        <v>60.5</v>
      </c>
      <c r="G32" s="27">
        <v>3.02</v>
      </c>
      <c r="H32" s="27">
        <v>2.42</v>
      </c>
      <c r="I32" s="27">
        <f t="shared" si="0"/>
        <v>7.5799999999999965</v>
      </c>
      <c r="J32" s="26">
        <v>73.52</v>
      </c>
      <c r="K32" s="28">
        <v>23.609935020000336</v>
      </c>
      <c r="L32" s="27">
        <f t="shared" si="1"/>
        <v>97.129935020000332</v>
      </c>
      <c r="M32" s="27">
        <v>32.995009310986958</v>
      </c>
      <c r="N32" s="24">
        <v>1</v>
      </c>
      <c r="O32" s="24" t="s">
        <v>38</v>
      </c>
      <c r="P32" s="24">
        <v>1</v>
      </c>
      <c r="Q32" s="26">
        <v>73.52</v>
      </c>
      <c r="R32" s="24" t="s">
        <v>38</v>
      </c>
      <c r="S32" s="29">
        <v>797.71</v>
      </c>
      <c r="T32" s="29">
        <v>1777.47</v>
      </c>
      <c r="U32" s="29">
        <v>570.80999999999995</v>
      </c>
      <c r="V32" s="28">
        <f t="shared" si="2"/>
        <v>23.609935020000336</v>
      </c>
      <c r="W32" s="28">
        <f t="shared" si="3"/>
        <v>97.129935020000332</v>
      </c>
      <c r="X32" s="29">
        <v>2348.2800000000002</v>
      </c>
      <c r="Y32" s="29">
        <f t="shared" si="4"/>
        <v>32.995009310986958</v>
      </c>
      <c r="Z32" s="28">
        <f t="shared" si="5"/>
        <v>68.08</v>
      </c>
      <c r="AA32" s="29">
        <f t="shared" si="6"/>
        <v>0.90773333333333328</v>
      </c>
    </row>
    <row r="33" spans="1:27" s="29" customFormat="1">
      <c r="A33" s="24">
        <v>7</v>
      </c>
      <c r="B33" s="24">
        <v>1</v>
      </c>
      <c r="C33" s="24">
        <v>2</v>
      </c>
      <c r="D33" s="25" t="s">
        <v>30</v>
      </c>
      <c r="E33" s="24" t="s">
        <v>26</v>
      </c>
      <c r="F33" s="26">
        <v>60.12</v>
      </c>
      <c r="G33" s="27">
        <v>3.02</v>
      </c>
      <c r="H33" s="27">
        <v>2.42</v>
      </c>
      <c r="I33" s="27">
        <f t="shared" si="0"/>
        <v>7.0200000000000014</v>
      </c>
      <c r="J33" s="26">
        <v>72.58</v>
      </c>
      <c r="K33" s="28">
        <v>23.308066971594453</v>
      </c>
      <c r="L33" s="27">
        <f t="shared" si="1"/>
        <v>95.888066971594455</v>
      </c>
      <c r="M33" s="27">
        <v>32.57314711359404</v>
      </c>
      <c r="N33" s="24" t="s">
        <v>38</v>
      </c>
      <c r="O33" s="24" t="s">
        <v>38</v>
      </c>
      <c r="P33" s="24">
        <v>1</v>
      </c>
      <c r="Q33" s="26">
        <v>72.58</v>
      </c>
      <c r="R33" s="24" t="s">
        <v>38</v>
      </c>
      <c r="S33" s="29">
        <v>797.71</v>
      </c>
      <c r="T33" s="29">
        <v>1777.47</v>
      </c>
      <c r="U33" s="29">
        <v>570.80999999999995</v>
      </c>
      <c r="V33" s="28">
        <f t="shared" si="2"/>
        <v>23.308066971594453</v>
      </c>
      <c r="W33" s="28">
        <f t="shared" si="3"/>
        <v>95.888066971594455</v>
      </c>
      <c r="X33" s="29">
        <v>2348.2800000000002</v>
      </c>
      <c r="Y33" s="29">
        <f t="shared" si="4"/>
        <v>32.57314711359404</v>
      </c>
      <c r="Z33" s="28">
        <f t="shared" si="5"/>
        <v>67.14</v>
      </c>
      <c r="AA33" s="29">
        <f t="shared" si="6"/>
        <v>0.8952</v>
      </c>
    </row>
    <row r="34" spans="1:27" s="29" customFormat="1">
      <c r="A34" s="24">
        <v>8</v>
      </c>
      <c r="B34" s="24">
        <v>1</v>
      </c>
      <c r="C34" s="24">
        <v>2</v>
      </c>
      <c r="D34" s="25" t="s">
        <v>30</v>
      </c>
      <c r="E34" s="24" t="s">
        <v>27</v>
      </c>
      <c r="F34" s="26">
        <v>60.55</v>
      </c>
      <c r="G34" s="27">
        <v>2.88</v>
      </c>
      <c r="H34" s="27">
        <v>2.5099999999999998</v>
      </c>
      <c r="I34" s="27">
        <f t="shared" si="0"/>
        <v>7.0199999999999978</v>
      </c>
      <c r="J34" s="26">
        <v>72.959999999999994</v>
      </c>
      <c r="K34" s="28">
        <v>23.430098735843639</v>
      </c>
      <c r="L34" s="27">
        <f t="shared" si="1"/>
        <v>96.390098735843637</v>
      </c>
      <c r="M34" s="27">
        <v>32.743687150837985</v>
      </c>
      <c r="N34" s="24">
        <v>1</v>
      </c>
      <c r="O34" s="24" t="s">
        <v>38</v>
      </c>
      <c r="P34" s="24">
        <v>1</v>
      </c>
      <c r="Q34" s="26">
        <v>72.959999999999994</v>
      </c>
      <c r="R34" s="24" t="s">
        <v>38</v>
      </c>
      <c r="S34" s="29">
        <v>797.71</v>
      </c>
      <c r="T34" s="29">
        <v>1777.47</v>
      </c>
      <c r="U34" s="29">
        <v>570.80999999999995</v>
      </c>
      <c r="V34" s="28">
        <f t="shared" si="2"/>
        <v>23.430098735843639</v>
      </c>
      <c r="W34" s="28">
        <f t="shared" si="3"/>
        <v>96.390098735843637</v>
      </c>
      <c r="X34" s="29">
        <v>2348.2800000000002</v>
      </c>
      <c r="Y34" s="29">
        <f t="shared" si="4"/>
        <v>32.743687150837985</v>
      </c>
      <c r="Z34" s="28">
        <f t="shared" si="5"/>
        <v>67.569999999999993</v>
      </c>
      <c r="AA34" s="29">
        <f t="shared" si="6"/>
        <v>0.90093333333333325</v>
      </c>
    </row>
    <row r="35" spans="1:27" s="29" customFormat="1">
      <c r="A35" s="24">
        <v>9</v>
      </c>
      <c r="B35" s="24">
        <v>1</v>
      </c>
      <c r="C35" s="24">
        <v>2</v>
      </c>
      <c r="D35" s="25" t="s">
        <v>30</v>
      </c>
      <c r="E35" s="24" t="s">
        <v>28</v>
      </c>
      <c r="F35" s="26">
        <v>64.73</v>
      </c>
      <c r="G35" s="27">
        <v>2.75</v>
      </c>
      <c r="H35" s="27">
        <v>3.01</v>
      </c>
      <c r="I35" s="27">
        <f t="shared" si="0"/>
        <v>9.2899999999999974</v>
      </c>
      <c r="J35" s="26">
        <v>79.78</v>
      </c>
      <c r="K35" s="28">
        <v>25.620247767894814</v>
      </c>
      <c r="L35" s="27">
        <f t="shared" si="1"/>
        <v>105.40024776789481</v>
      </c>
      <c r="M35" s="27">
        <v>35.804432029795151</v>
      </c>
      <c r="N35" s="24">
        <v>1</v>
      </c>
      <c r="O35" s="24" t="s">
        <v>38</v>
      </c>
      <c r="P35" s="24" t="s">
        <v>38</v>
      </c>
      <c r="Q35" s="26">
        <v>79.78</v>
      </c>
      <c r="R35" s="24" t="s">
        <v>38</v>
      </c>
      <c r="S35" s="29">
        <v>797.71</v>
      </c>
      <c r="T35" s="29">
        <v>1777.47</v>
      </c>
      <c r="U35" s="29">
        <v>570.80999999999995</v>
      </c>
      <c r="V35" s="28">
        <f t="shared" si="2"/>
        <v>25.620247767894814</v>
      </c>
      <c r="W35" s="28">
        <f t="shared" si="3"/>
        <v>105.40024776789481</v>
      </c>
      <c r="X35" s="29">
        <v>2348.2800000000002</v>
      </c>
      <c r="Y35" s="29">
        <f t="shared" si="4"/>
        <v>35.804432029795151</v>
      </c>
      <c r="Z35" s="28">
        <f t="shared" si="5"/>
        <v>74.02</v>
      </c>
      <c r="AA35" s="29">
        <f t="shared" si="6"/>
        <v>0.98693333333333333</v>
      </c>
    </row>
    <row r="36" spans="1:27" s="29" customFormat="1">
      <c r="A36" s="24">
        <v>10</v>
      </c>
      <c r="B36" s="24">
        <v>1</v>
      </c>
      <c r="C36" s="24">
        <v>2</v>
      </c>
      <c r="D36" s="25" t="s">
        <v>30</v>
      </c>
      <c r="E36" s="24" t="s">
        <v>29</v>
      </c>
      <c r="F36" s="26">
        <v>58.43</v>
      </c>
      <c r="G36" s="27">
        <v>2.75</v>
      </c>
      <c r="H36" s="27">
        <v>2.74</v>
      </c>
      <c r="I36" s="27">
        <f t="shared" si="0"/>
        <v>8.2600000000000069</v>
      </c>
      <c r="J36" s="26">
        <v>72.180000000000007</v>
      </c>
      <c r="K36" s="28">
        <v>23.179612482911104</v>
      </c>
      <c r="L36" s="27">
        <f t="shared" si="1"/>
        <v>95.359612482911103</v>
      </c>
      <c r="M36" s="27">
        <v>32.393631284916196</v>
      </c>
      <c r="N36" s="24" t="s">
        <v>38</v>
      </c>
      <c r="O36" s="24" t="s">
        <v>38</v>
      </c>
      <c r="P36" s="24">
        <v>1</v>
      </c>
      <c r="Q36" s="26">
        <v>72.180000000000007</v>
      </c>
      <c r="R36" s="24" t="s">
        <v>38</v>
      </c>
      <c r="S36" s="29">
        <v>797.71</v>
      </c>
      <c r="T36" s="29">
        <v>1777.47</v>
      </c>
      <c r="U36" s="29">
        <v>570.80999999999995</v>
      </c>
      <c r="V36" s="28">
        <f t="shared" si="2"/>
        <v>23.179612482911104</v>
      </c>
      <c r="W36" s="28">
        <f t="shared" si="3"/>
        <v>95.359612482911103</v>
      </c>
      <c r="X36" s="29">
        <v>2348.2800000000002</v>
      </c>
      <c r="Y36" s="29">
        <f t="shared" si="4"/>
        <v>32.393631284916196</v>
      </c>
      <c r="Z36" s="28">
        <f t="shared" si="5"/>
        <v>66.690000000000012</v>
      </c>
      <c r="AA36" s="29">
        <f t="shared" si="6"/>
        <v>0.88920000000000021</v>
      </c>
    </row>
    <row r="37" spans="1:27" s="29" customFormat="1">
      <c r="A37" s="24">
        <v>11</v>
      </c>
      <c r="B37" s="24">
        <v>1</v>
      </c>
      <c r="C37" s="24">
        <v>3</v>
      </c>
      <c r="D37" s="25" t="s">
        <v>30</v>
      </c>
      <c r="E37" s="24" t="s">
        <v>25</v>
      </c>
      <c r="F37" s="26">
        <v>60.5</v>
      </c>
      <c r="G37" s="27">
        <v>3.02</v>
      </c>
      <c r="H37" s="27">
        <v>2.42</v>
      </c>
      <c r="I37" s="27">
        <f t="shared" si="0"/>
        <v>7.5799999999999965</v>
      </c>
      <c r="J37" s="26">
        <v>73.52</v>
      </c>
      <c r="K37" s="28">
        <v>23.609935020000336</v>
      </c>
      <c r="L37" s="27">
        <f t="shared" si="1"/>
        <v>97.129935020000332</v>
      </c>
      <c r="M37" s="27">
        <v>32.995009310986958</v>
      </c>
      <c r="N37" s="24">
        <v>1</v>
      </c>
      <c r="O37" s="24" t="s">
        <v>38</v>
      </c>
      <c r="P37" s="24">
        <v>1</v>
      </c>
      <c r="Q37" s="26">
        <v>73.52</v>
      </c>
      <c r="R37" s="24" t="s">
        <v>38</v>
      </c>
      <c r="S37" s="29">
        <v>797.71</v>
      </c>
      <c r="T37" s="29">
        <v>1777.47</v>
      </c>
      <c r="U37" s="29">
        <v>570.80999999999995</v>
      </c>
      <c r="V37" s="28">
        <f t="shared" si="2"/>
        <v>23.609935020000336</v>
      </c>
      <c r="W37" s="28">
        <f t="shared" si="3"/>
        <v>97.129935020000332</v>
      </c>
      <c r="X37" s="29">
        <v>2348.2800000000002</v>
      </c>
      <c r="Y37" s="29">
        <f t="shared" si="4"/>
        <v>32.995009310986958</v>
      </c>
      <c r="Z37" s="28">
        <f t="shared" si="5"/>
        <v>68.08</v>
      </c>
      <c r="AA37" s="29">
        <f t="shared" si="6"/>
        <v>0.90773333333333328</v>
      </c>
    </row>
    <row r="38" spans="1:27" s="29" customFormat="1">
      <c r="A38" s="24">
        <v>12</v>
      </c>
      <c r="B38" s="24">
        <v>1</v>
      </c>
      <c r="C38" s="24">
        <v>3</v>
      </c>
      <c r="D38" s="25" t="s">
        <v>30</v>
      </c>
      <c r="E38" s="24" t="s">
        <v>26</v>
      </c>
      <c r="F38" s="26">
        <v>60.12</v>
      </c>
      <c r="G38" s="27">
        <v>3.02</v>
      </c>
      <c r="H38" s="27">
        <v>2.42</v>
      </c>
      <c r="I38" s="27">
        <f t="shared" si="0"/>
        <v>7.0200000000000014</v>
      </c>
      <c r="J38" s="26">
        <v>72.58</v>
      </c>
      <c r="K38" s="28">
        <v>23.308066971594453</v>
      </c>
      <c r="L38" s="27">
        <f t="shared" si="1"/>
        <v>95.888066971594455</v>
      </c>
      <c r="M38" s="27">
        <v>32.57314711359404</v>
      </c>
      <c r="N38" s="24" t="s">
        <v>38</v>
      </c>
      <c r="O38" s="24" t="s">
        <v>38</v>
      </c>
      <c r="P38" s="24">
        <v>1</v>
      </c>
      <c r="Q38" s="26">
        <v>72.58</v>
      </c>
      <c r="R38" s="24" t="s">
        <v>38</v>
      </c>
      <c r="S38" s="29">
        <v>797.71</v>
      </c>
      <c r="T38" s="29">
        <v>1777.47</v>
      </c>
      <c r="U38" s="29">
        <v>570.80999999999995</v>
      </c>
      <c r="V38" s="28">
        <f t="shared" si="2"/>
        <v>23.308066971594453</v>
      </c>
      <c r="W38" s="28">
        <f t="shared" si="3"/>
        <v>95.888066971594455</v>
      </c>
      <c r="X38" s="29">
        <v>2348.2800000000002</v>
      </c>
      <c r="Y38" s="29">
        <f t="shared" si="4"/>
        <v>32.57314711359404</v>
      </c>
      <c r="Z38" s="28">
        <f t="shared" si="5"/>
        <v>67.14</v>
      </c>
      <c r="AA38" s="29">
        <f t="shared" si="6"/>
        <v>0.8952</v>
      </c>
    </row>
    <row r="39" spans="1:27" s="29" customFormat="1">
      <c r="A39" s="24">
        <v>13</v>
      </c>
      <c r="B39" s="24">
        <v>1</v>
      </c>
      <c r="C39" s="24">
        <v>3</v>
      </c>
      <c r="D39" s="25" t="s">
        <v>30</v>
      </c>
      <c r="E39" s="24" t="s">
        <v>27</v>
      </c>
      <c r="F39" s="26">
        <v>60.55</v>
      </c>
      <c r="G39" s="27">
        <v>2.88</v>
      </c>
      <c r="H39" s="27">
        <v>2.5099999999999998</v>
      </c>
      <c r="I39" s="27">
        <f t="shared" si="0"/>
        <v>7.0199999999999978</v>
      </c>
      <c r="J39" s="26">
        <v>72.959999999999994</v>
      </c>
      <c r="K39" s="28">
        <v>23.430098735843639</v>
      </c>
      <c r="L39" s="27">
        <f t="shared" si="1"/>
        <v>96.390098735843637</v>
      </c>
      <c r="M39" s="27">
        <v>32.743687150837985</v>
      </c>
      <c r="N39" s="24">
        <v>1</v>
      </c>
      <c r="O39" s="24" t="s">
        <v>38</v>
      </c>
      <c r="P39" s="24">
        <v>1</v>
      </c>
      <c r="Q39" s="26">
        <v>72.959999999999994</v>
      </c>
      <c r="R39" s="24" t="s">
        <v>38</v>
      </c>
      <c r="S39" s="29">
        <v>797.71</v>
      </c>
      <c r="T39" s="29">
        <v>1777.47</v>
      </c>
      <c r="U39" s="29">
        <v>570.80999999999995</v>
      </c>
      <c r="V39" s="28">
        <f t="shared" si="2"/>
        <v>23.430098735843639</v>
      </c>
      <c r="W39" s="28">
        <f t="shared" si="3"/>
        <v>96.390098735843637</v>
      </c>
      <c r="X39" s="29">
        <v>2348.2800000000002</v>
      </c>
      <c r="Y39" s="29">
        <f t="shared" si="4"/>
        <v>32.743687150837985</v>
      </c>
      <c r="Z39" s="28">
        <f t="shared" si="5"/>
        <v>67.569999999999993</v>
      </c>
      <c r="AA39" s="29">
        <f t="shared" si="6"/>
        <v>0.90093333333333325</v>
      </c>
    </row>
    <row r="40" spans="1:27" s="29" customFormat="1">
      <c r="A40" s="24">
        <v>14</v>
      </c>
      <c r="B40" s="24">
        <v>1</v>
      </c>
      <c r="C40" s="24">
        <v>3</v>
      </c>
      <c r="D40" s="25" t="s">
        <v>30</v>
      </c>
      <c r="E40" s="24" t="s">
        <v>28</v>
      </c>
      <c r="F40" s="26">
        <v>64.73</v>
      </c>
      <c r="G40" s="27">
        <v>2.75</v>
      </c>
      <c r="H40" s="27">
        <v>3.01</v>
      </c>
      <c r="I40" s="27">
        <f t="shared" si="0"/>
        <v>9.2899999999999974</v>
      </c>
      <c r="J40" s="26">
        <v>79.78</v>
      </c>
      <c r="K40" s="28">
        <v>25.620247767894814</v>
      </c>
      <c r="L40" s="27">
        <f t="shared" si="1"/>
        <v>105.40024776789481</v>
      </c>
      <c r="M40" s="27">
        <v>35.804432029795151</v>
      </c>
      <c r="N40" s="24">
        <v>1</v>
      </c>
      <c r="O40" s="24" t="s">
        <v>38</v>
      </c>
      <c r="P40" s="24" t="s">
        <v>38</v>
      </c>
      <c r="Q40" s="26">
        <v>79.78</v>
      </c>
      <c r="R40" s="24" t="s">
        <v>38</v>
      </c>
      <c r="S40" s="29">
        <v>797.71</v>
      </c>
      <c r="T40" s="29">
        <v>1777.47</v>
      </c>
      <c r="U40" s="29">
        <v>570.80999999999995</v>
      </c>
      <c r="V40" s="28">
        <f t="shared" si="2"/>
        <v>25.620247767894814</v>
      </c>
      <c r="W40" s="28">
        <f t="shared" si="3"/>
        <v>105.40024776789481</v>
      </c>
      <c r="X40" s="29">
        <v>2348.2800000000002</v>
      </c>
      <c r="Y40" s="29">
        <f t="shared" si="4"/>
        <v>35.804432029795151</v>
      </c>
      <c r="Z40" s="28">
        <f t="shared" si="5"/>
        <v>74.02</v>
      </c>
      <c r="AA40" s="29">
        <f t="shared" si="6"/>
        <v>0.98693333333333333</v>
      </c>
    </row>
    <row r="41" spans="1:27" s="29" customFormat="1">
      <c r="A41" s="24">
        <v>15</v>
      </c>
      <c r="B41" s="24">
        <v>1</v>
      </c>
      <c r="C41" s="24">
        <v>3</v>
      </c>
      <c r="D41" s="25" t="s">
        <v>30</v>
      </c>
      <c r="E41" s="24" t="s">
        <v>29</v>
      </c>
      <c r="F41" s="26">
        <v>58.43</v>
      </c>
      <c r="G41" s="27">
        <v>2.74</v>
      </c>
      <c r="H41" s="27">
        <v>2.74</v>
      </c>
      <c r="I41" s="27">
        <f t="shared" si="0"/>
        <v>8.2700000000000067</v>
      </c>
      <c r="J41" s="26">
        <v>72.180000000000007</v>
      </c>
      <c r="K41" s="28">
        <v>23.179612482911104</v>
      </c>
      <c r="L41" s="27">
        <f t="shared" si="1"/>
        <v>95.359612482911103</v>
      </c>
      <c r="M41" s="27">
        <v>32.393631284916196</v>
      </c>
      <c r="N41" s="24" t="s">
        <v>38</v>
      </c>
      <c r="O41" s="24" t="s">
        <v>38</v>
      </c>
      <c r="P41" s="24">
        <v>1</v>
      </c>
      <c r="Q41" s="26">
        <v>72.180000000000007</v>
      </c>
      <c r="R41" s="24" t="s">
        <v>38</v>
      </c>
      <c r="S41" s="29">
        <v>797.71</v>
      </c>
      <c r="T41" s="29">
        <v>1777.47</v>
      </c>
      <c r="U41" s="29">
        <v>570.80999999999995</v>
      </c>
      <c r="V41" s="28">
        <f t="shared" si="2"/>
        <v>23.179612482911104</v>
      </c>
      <c r="W41" s="28">
        <f t="shared" si="3"/>
        <v>95.359612482911103</v>
      </c>
      <c r="X41" s="29">
        <v>2348.2800000000002</v>
      </c>
      <c r="Y41" s="29">
        <f t="shared" si="4"/>
        <v>32.393631284916196</v>
      </c>
      <c r="Z41" s="28">
        <f t="shared" si="5"/>
        <v>66.7</v>
      </c>
      <c r="AA41" s="29">
        <f t="shared" si="6"/>
        <v>0.88933333333333342</v>
      </c>
    </row>
    <row r="42" spans="1:27" s="29" customFormat="1">
      <c r="A42" s="24">
        <v>16</v>
      </c>
      <c r="B42" s="24">
        <v>1</v>
      </c>
      <c r="C42" s="24">
        <v>4</v>
      </c>
      <c r="D42" s="25" t="s">
        <v>30</v>
      </c>
      <c r="E42" s="24" t="s">
        <v>25</v>
      </c>
      <c r="F42" s="26">
        <v>60.5</v>
      </c>
      <c r="G42" s="27">
        <v>3.02</v>
      </c>
      <c r="H42" s="27">
        <v>2.42</v>
      </c>
      <c r="I42" s="27">
        <f t="shared" si="0"/>
        <v>7.5799999999999965</v>
      </c>
      <c r="J42" s="26">
        <v>73.52</v>
      </c>
      <c r="K42" s="28">
        <v>23.609935020000336</v>
      </c>
      <c r="L42" s="27">
        <f t="shared" si="1"/>
        <v>97.129935020000332</v>
      </c>
      <c r="M42" s="27">
        <v>32.995009310986958</v>
      </c>
      <c r="N42" s="24">
        <v>1</v>
      </c>
      <c r="O42" s="24" t="s">
        <v>38</v>
      </c>
      <c r="P42" s="24">
        <v>1</v>
      </c>
      <c r="Q42" s="26">
        <v>73.52</v>
      </c>
      <c r="R42" s="24" t="s">
        <v>38</v>
      </c>
      <c r="S42" s="29">
        <v>797.71</v>
      </c>
      <c r="T42" s="29">
        <v>1777.47</v>
      </c>
      <c r="U42" s="29">
        <v>570.80999999999995</v>
      </c>
      <c r="V42" s="28">
        <f t="shared" si="2"/>
        <v>23.609935020000336</v>
      </c>
      <c r="W42" s="28">
        <f t="shared" si="3"/>
        <v>97.129935020000332</v>
      </c>
      <c r="X42" s="29">
        <v>2348.2800000000002</v>
      </c>
      <c r="Y42" s="29">
        <f t="shared" si="4"/>
        <v>32.995009310986958</v>
      </c>
      <c r="Z42" s="28">
        <f t="shared" si="5"/>
        <v>68.08</v>
      </c>
      <c r="AA42" s="29">
        <f t="shared" si="6"/>
        <v>0.90773333333333328</v>
      </c>
    </row>
    <row r="43" spans="1:27" s="29" customFormat="1">
      <c r="A43" s="24">
        <v>17</v>
      </c>
      <c r="B43" s="24">
        <v>1</v>
      </c>
      <c r="C43" s="24">
        <v>4</v>
      </c>
      <c r="D43" s="25" t="s">
        <v>30</v>
      </c>
      <c r="E43" s="24" t="s">
        <v>26</v>
      </c>
      <c r="F43" s="26">
        <v>60.12</v>
      </c>
      <c r="G43" s="27">
        <v>3.02</v>
      </c>
      <c r="H43" s="27">
        <v>2.42</v>
      </c>
      <c r="I43" s="27">
        <f t="shared" si="0"/>
        <v>7.0200000000000014</v>
      </c>
      <c r="J43" s="26">
        <v>72.58</v>
      </c>
      <c r="K43" s="28">
        <v>23.308066971594453</v>
      </c>
      <c r="L43" s="27">
        <f t="shared" si="1"/>
        <v>95.888066971594455</v>
      </c>
      <c r="M43" s="27">
        <v>32.57314711359404</v>
      </c>
      <c r="N43" s="24" t="s">
        <v>38</v>
      </c>
      <c r="O43" s="24" t="s">
        <v>38</v>
      </c>
      <c r="P43" s="24">
        <v>1</v>
      </c>
      <c r="Q43" s="26">
        <v>72.58</v>
      </c>
      <c r="R43" s="24" t="s">
        <v>38</v>
      </c>
      <c r="S43" s="29">
        <v>797.71</v>
      </c>
      <c r="T43" s="29">
        <v>1777.47</v>
      </c>
      <c r="U43" s="29">
        <v>570.80999999999995</v>
      </c>
      <c r="V43" s="28">
        <f t="shared" si="2"/>
        <v>23.308066971594453</v>
      </c>
      <c r="W43" s="28">
        <f t="shared" si="3"/>
        <v>95.888066971594455</v>
      </c>
      <c r="X43" s="29">
        <v>2348.2800000000002</v>
      </c>
      <c r="Y43" s="29">
        <f t="shared" si="4"/>
        <v>32.57314711359404</v>
      </c>
      <c r="Z43" s="28">
        <f t="shared" si="5"/>
        <v>67.14</v>
      </c>
      <c r="AA43" s="29">
        <f t="shared" si="6"/>
        <v>0.8952</v>
      </c>
    </row>
    <row r="44" spans="1:27" s="29" customFormat="1">
      <c r="A44" s="24">
        <v>18</v>
      </c>
      <c r="B44" s="24">
        <v>1</v>
      </c>
      <c r="C44" s="24">
        <v>4</v>
      </c>
      <c r="D44" s="25" t="s">
        <v>30</v>
      </c>
      <c r="E44" s="24" t="s">
        <v>27</v>
      </c>
      <c r="F44" s="26">
        <v>60.55</v>
      </c>
      <c r="G44" s="27">
        <v>2.88</v>
      </c>
      <c r="H44" s="27">
        <v>2.5099999999999998</v>
      </c>
      <c r="I44" s="27">
        <f t="shared" si="0"/>
        <v>7.0199999999999978</v>
      </c>
      <c r="J44" s="26">
        <v>72.959999999999994</v>
      </c>
      <c r="K44" s="28">
        <v>23.430098735843639</v>
      </c>
      <c r="L44" s="27">
        <f t="shared" si="1"/>
        <v>96.390098735843637</v>
      </c>
      <c r="M44" s="27">
        <v>32.743687150837985</v>
      </c>
      <c r="N44" s="24">
        <v>1</v>
      </c>
      <c r="O44" s="24" t="s">
        <v>38</v>
      </c>
      <c r="P44" s="24">
        <v>1</v>
      </c>
      <c r="Q44" s="26">
        <v>72.959999999999994</v>
      </c>
      <c r="R44" s="24" t="s">
        <v>38</v>
      </c>
      <c r="S44" s="29">
        <v>797.71</v>
      </c>
      <c r="T44" s="29">
        <v>1777.47</v>
      </c>
      <c r="U44" s="29">
        <v>570.80999999999995</v>
      </c>
      <c r="V44" s="28">
        <f t="shared" si="2"/>
        <v>23.430098735843639</v>
      </c>
      <c r="W44" s="28">
        <f t="shared" si="3"/>
        <v>96.390098735843637</v>
      </c>
      <c r="X44" s="29">
        <v>2348.2800000000002</v>
      </c>
      <c r="Y44" s="29">
        <f t="shared" si="4"/>
        <v>32.743687150837985</v>
      </c>
      <c r="Z44" s="28">
        <f t="shared" si="5"/>
        <v>67.569999999999993</v>
      </c>
      <c r="AA44" s="29">
        <f t="shared" si="6"/>
        <v>0.90093333333333325</v>
      </c>
    </row>
    <row r="45" spans="1:27" s="29" customFormat="1">
      <c r="A45" s="24">
        <v>19</v>
      </c>
      <c r="B45" s="24">
        <v>1</v>
      </c>
      <c r="C45" s="24">
        <v>4</v>
      </c>
      <c r="D45" s="25" t="s">
        <v>30</v>
      </c>
      <c r="E45" s="24" t="s">
        <v>28</v>
      </c>
      <c r="F45" s="26">
        <v>64.73</v>
      </c>
      <c r="G45" s="27">
        <v>2.75</v>
      </c>
      <c r="H45" s="27">
        <v>3.01</v>
      </c>
      <c r="I45" s="27">
        <f t="shared" si="0"/>
        <v>9.2899999999999974</v>
      </c>
      <c r="J45" s="26">
        <v>79.78</v>
      </c>
      <c r="K45" s="28">
        <v>25.620247767894814</v>
      </c>
      <c r="L45" s="27">
        <f t="shared" si="1"/>
        <v>105.40024776789481</v>
      </c>
      <c r="M45" s="27">
        <v>35.804432029795151</v>
      </c>
      <c r="N45" s="24">
        <v>1</v>
      </c>
      <c r="O45" s="24" t="s">
        <v>38</v>
      </c>
      <c r="P45" s="24" t="s">
        <v>38</v>
      </c>
      <c r="Q45" s="26">
        <v>79.78</v>
      </c>
      <c r="R45" s="24" t="s">
        <v>38</v>
      </c>
      <c r="S45" s="29">
        <v>797.71</v>
      </c>
      <c r="T45" s="29">
        <v>1777.47</v>
      </c>
      <c r="U45" s="29">
        <v>570.80999999999995</v>
      </c>
      <c r="V45" s="28">
        <f t="shared" si="2"/>
        <v>25.620247767894814</v>
      </c>
      <c r="W45" s="28">
        <f t="shared" si="3"/>
        <v>105.40024776789481</v>
      </c>
      <c r="X45" s="29">
        <v>2348.2800000000002</v>
      </c>
      <c r="Y45" s="29">
        <f t="shared" si="4"/>
        <v>35.804432029795151</v>
      </c>
      <c r="Z45" s="28">
        <f t="shared" si="5"/>
        <v>74.02</v>
      </c>
      <c r="AA45" s="29">
        <f t="shared" si="6"/>
        <v>0.98693333333333333</v>
      </c>
    </row>
    <row r="46" spans="1:27" s="29" customFormat="1">
      <c r="A46" s="24">
        <v>20</v>
      </c>
      <c r="B46" s="24">
        <v>1</v>
      </c>
      <c r="C46" s="24">
        <v>4</v>
      </c>
      <c r="D46" s="25" t="s">
        <v>30</v>
      </c>
      <c r="E46" s="24" t="s">
        <v>29</v>
      </c>
      <c r="F46" s="26">
        <v>58.43</v>
      </c>
      <c r="G46" s="27">
        <v>2.75</v>
      </c>
      <c r="H46" s="27">
        <v>2.74</v>
      </c>
      <c r="I46" s="27">
        <f t="shared" si="0"/>
        <v>8.2600000000000069</v>
      </c>
      <c r="J46" s="26">
        <v>72.180000000000007</v>
      </c>
      <c r="K46" s="28">
        <v>23.179612482911104</v>
      </c>
      <c r="L46" s="27">
        <f t="shared" si="1"/>
        <v>95.359612482911103</v>
      </c>
      <c r="M46" s="27">
        <v>32.393631284916196</v>
      </c>
      <c r="N46" s="24" t="s">
        <v>38</v>
      </c>
      <c r="O46" s="24" t="s">
        <v>38</v>
      </c>
      <c r="P46" s="24">
        <v>1</v>
      </c>
      <c r="Q46" s="26">
        <v>72.180000000000007</v>
      </c>
      <c r="R46" s="24" t="s">
        <v>38</v>
      </c>
      <c r="S46" s="29">
        <v>797.71</v>
      </c>
      <c r="T46" s="29">
        <v>1777.47</v>
      </c>
      <c r="U46" s="29">
        <v>570.80999999999995</v>
      </c>
      <c r="V46" s="28">
        <f t="shared" si="2"/>
        <v>23.179612482911104</v>
      </c>
      <c r="W46" s="28">
        <f t="shared" si="3"/>
        <v>95.359612482911103</v>
      </c>
      <c r="X46" s="29">
        <v>2348.2800000000002</v>
      </c>
      <c r="Y46" s="29">
        <f t="shared" si="4"/>
        <v>32.393631284916196</v>
      </c>
      <c r="Z46" s="28">
        <f t="shared" si="5"/>
        <v>66.690000000000012</v>
      </c>
      <c r="AA46" s="29">
        <f t="shared" si="6"/>
        <v>0.88920000000000021</v>
      </c>
    </row>
    <row r="47" spans="1:27" s="29" customFormat="1">
      <c r="A47" s="24">
        <v>21</v>
      </c>
      <c r="B47" s="24">
        <v>1</v>
      </c>
      <c r="C47" s="24">
        <v>5</v>
      </c>
      <c r="D47" s="25" t="s">
        <v>30</v>
      </c>
      <c r="E47" s="24" t="s">
        <v>25</v>
      </c>
      <c r="F47" s="26">
        <v>60.5</v>
      </c>
      <c r="G47" s="27">
        <v>3.02</v>
      </c>
      <c r="H47" s="27">
        <v>2.42</v>
      </c>
      <c r="I47" s="27">
        <f t="shared" si="0"/>
        <v>8.31</v>
      </c>
      <c r="J47" s="26">
        <v>74.25</v>
      </c>
      <c r="K47" s="28">
        <v>23.844364461847452</v>
      </c>
      <c r="L47" s="27">
        <f t="shared" si="1"/>
        <v>98.094364461847448</v>
      </c>
      <c r="M47" s="27">
        <v>33.322625698324018</v>
      </c>
      <c r="N47" s="24">
        <v>1</v>
      </c>
      <c r="O47" s="24" t="s">
        <v>38</v>
      </c>
      <c r="P47" s="24">
        <v>1</v>
      </c>
      <c r="Q47" s="26">
        <v>74.25</v>
      </c>
      <c r="R47" s="24" t="s">
        <v>38</v>
      </c>
      <c r="S47" s="29">
        <v>797.71</v>
      </c>
      <c r="T47" s="29">
        <v>1777.47</v>
      </c>
      <c r="U47" s="29">
        <v>570.80999999999995</v>
      </c>
      <c r="V47" s="28">
        <f t="shared" si="2"/>
        <v>23.844364461847452</v>
      </c>
      <c r="W47" s="28">
        <f t="shared" si="3"/>
        <v>98.094364461847448</v>
      </c>
      <c r="X47" s="29">
        <v>2348.2800000000002</v>
      </c>
      <c r="Y47" s="29">
        <f t="shared" si="4"/>
        <v>33.322625698324018</v>
      </c>
      <c r="Z47" s="28">
        <f t="shared" si="5"/>
        <v>68.81</v>
      </c>
      <c r="AA47" s="29">
        <f t="shared" si="6"/>
        <v>0.91746666666666665</v>
      </c>
    </row>
    <row r="48" spans="1:27" s="29" customFormat="1">
      <c r="A48" s="24">
        <v>22</v>
      </c>
      <c r="B48" s="24">
        <v>1</v>
      </c>
      <c r="C48" s="24">
        <v>5</v>
      </c>
      <c r="D48" s="25" t="s">
        <v>30</v>
      </c>
      <c r="E48" s="24" t="s">
        <v>26</v>
      </c>
      <c r="F48" s="26">
        <v>60.3</v>
      </c>
      <c r="G48" s="27">
        <v>2.88</v>
      </c>
      <c r="H48" s="27">
        <v>2.5099999999999998</v>
      </c>
      <c r="I48" s="27">
        <f t="shared" si="0"/>
        <v>7.790000000000008</v>
      </c>
      <c r="J48" s="26">
        <v>73.48</v>
      </c>
      <c r="K48" s="28">
        <v>23.597089571131999</v>
      </c>
      <c r="L48" s="27">
        <f t="shared" si="1"/>
        <v>97.077089571132007</v>
      </c>
      <c r="M48" s="27">
        <v>32.977057728119178</v>
      </c>
      <c r="N48" s="24" t="s">
        <v>38</v>
      </c>
      <c r="O48" s="24" t="s">
        <v>38</v>
      </c>
      <c r="P48" s="24">
        <v>1</v>
      </c>
      <c r="Q48" s="26">
        <v>73.48</v>
      </c>
      <c r="R48" s="24" t="s">
        <v>38</v>
      </c>
      <c r="S48" s="29">
        <v>797.71</v>
      </c>
      <c r="T48" s="29">
        <v>1777.47</v>
      </c>
      <c r="U48" s="29">
        <v>570.80999999999995</v>
      </c>
      <c r="V48" s="28">
        <f t="shared" si="2"/>
        <v>23.597089571131999</v>
      </c>
      <c r="W48" s="28">
        <f t="shared" si="3"/>
        <v>97.077089571132007</v>
      </c>
      <c r="X48" s="29">
        <v>2348.2800000000002</v>
      </c>
      <c r="Y48" s="29">
        <f t="shared" si="4"/>
        <v>32.977057728119178</v>
      </c>
      <c r="Z48" s="28">
        <f t="shared" si="5"/>
        <v>68.09</v>
      </c>
      <c r="AA48" s="29">
        <f t="shared" si="6"/>
        <v>0.90786666666666671</v>
      </c>
    </row>
    <row r="49" spans="1:27" s="29" customFormat="1">
      <c r="A49" s="24">
        <v>23</v>
      </c>
      <c r="B49" s="24">
        <v>1</v>
      </c>
      <c r="C49" s="24">
        <v>5</v>
      </c>
      <c r="D49" s="25" t="s">
        <v>30</v>
      </c>
      <c r="E49" s="24" t="s">
        <v>27</v>
      </c>
      <c r="F49" s="26">
        <v>59.53</v>
      </c>
      <c r="G49" s="27">
        <v>7.49</v>
      </c>
      <c r="H49" s="27">
        <v>3.01</v>
      </c>
      <c r="I49" s="27">
        <f t="shared" si="0"/>
        <v>3.4500000000000028</v>
      </c>
      <c r="J49" s="26">
        <v>73.48</v>
      </c>
      <c r="K49" s="28">
        <v>23.597089571131999</v>
      </c>
      <c r="L49" s="27">
        <f t="shared" si="1"/>
        <v>97.077089571132007</v>
      </c>
      <c r="M49" s="27">
        <v>32.977057728119178</v>
      </c>
      <c r="N49" s="24">
        <v>1</v>
      </c>
      <c r="O49" s="24" t="s">
        <v>38</v>
      </c>
      <c r="P49" s="24" t="s">
        <v>38</v>
      </c>
      <c r="Q49" s="26">
        <v>79.78</v>
      </c>
      <c r="R49" s="24" t="s">
        <v>38</v>
      </c>
      <c r="S49" s="29">
        <v>797.71</v>
      </c>
      <c r="T49" s="29">
        <v>1777.47</v>
      </c>
      <c r="U49" s="29">
        <v>570.80999999999995</v>
      </c>
      <c r="V49" s="28">
        <f t="shared" si="2"/>
        <v>23.597089571131999</v>
      </c>
      <c r="W49" s="28">
        <f t="shared" si="3"/>
        <v>97.077089571132007</v>
      </c>
      <c r="X49" s="29">
        <v>2348.2800000000002</v>
      </c>
      <c r="Y49" s="29">
        <f t="shared" si="4"/>
        <v>32.977057728119178</v>
      </c>
      <c r="Z49" s="28">
        <f t="shared" si="5"/>
        <v>62.980000000000004</v>
      </c>
      <c r="AA49" s="29">
        <f t="shared" si="6"/>
        <v>0.83973333333333333</v>
      </c>
    </row>
    <row r="50" spans="1:27" s="29" customFormat="1">
      <c r="A50" s="24">
        <v>24</v>
      </c>
      <c r="B50" s="24">
        <v>1</v>
      </c>
      <c r="C50" s="24">
        <v>5</v>
      </c>
      <c r="D50" s="25" t="s">
        <v>30</v>
      </c>
      <c r="E50" s="24" t="s">
        <v>28</v>
      </c>
      <c r="F50" s="26">
        <v>58.45</v>
      </c>
      <c r="G50" s="27">
        <v>2.75</v>
      </c>
      <c r="H50" s="27">
        <v>3.01</v>
      </c>
      <c r="I50" s="27">
        <f t="shared" si="0"/>
        <v>7.9700000000000042</v>
      </c>
      <c r="J50" s="26">
        <v>72.180000000000007</v>
      </c>
      <c r="K50" s="28">
        <v>23.179612482911104</v>
      </c>
      <c r="L50" s="27">
        <f t="shared" si="1"/>
        <v>95.359612482911103</v>
      </c>
      <c r="M50" s="27">
        <v>32.393631284916196</v>
      </c>
      <c r="N50" s="24">
        <v>1</v>
      </c>
      <c r="O50" s="24" t="s">
        <v>38</v>
      </c>
      <c r="P50" s="24">
        <v>1</v>
      </c>
      <c r="Q50" s="26">
        <v>72.180000000000007</v>
      </c>
      <c r="R50" s="24" t="s">
        <v>38</v>
      </c>
      <c r="S50" s="29">
        <v>797.71</v>
      </c>
      <c r="T50" s="29">
        <v>1777.47</v>
      </c>
      <c r="U50" s="29">
        <v>570.80999999999995</v>
      </c>
      <c r="V50" s="28">
        <f t="shared" si="2"/>
        <v>23.179612482911104</v>
      </c>
      <c r="W50" s="28">
        <f t="shared" si="3"/>
        <v>95.359612482911103</v>
      </c>
      <c r="X50" s="29">
        <v>2348.2800000000002</v>
      </c>
      <c r="Y50" s="29">
        <f t="shared" si="4"/>
        <v>32.393631284916196</v>
      </c>
      <c r="Z50" s="28">
        <f t="shared" si="5"/>
        <v>66.42</v>
      </c>
      <c r="AA50" s="29">
        <f t="shared" si="6"/>
        <v>0.88560000000000005</v>
      </c>
    </row>
    <row r="51" spans="1:27" s="29" customFormat="1">
      <c r="A51" s="30" t="s">
        <v>37</v>
      </c>
      <c r="B51" s="30"/>
      <c r="C51" s="30"/>
      <c r="D51" s="30"/>
      <c r="E51" s="30"/>
      <c r="F51" s="28">
        <f t="shared" ref="F51:Q51" si="7">+SUM(F27:F50)</f>
        <v>1456.1</v>
      </c>
      <c r="G51" s="28">
        <f t="shared" si="7"/>
        <v>73.810000000000016</v>
      </c>
      <c r="H51" s="28">
        <f t="shared" si="7"/>
        <v>63.349999999999994</v>
      </c>
      <c r="I51" s="28">
        <f t="shared" si="7"/>
        <v>184.21000000000006</v>
      </c>
      <c r="J51" s="28">
        <f t="shared" si="7"/>
        <v>1777.4700000000003</v>
      </c>
      <c r="K51" s="28">
        <f t="shared" si="7"/>
        <v>570.80999999999995</v>
      </c>
      <c r="L51" s="28">
        <f t="shared" si="7"/>
        <v>2348.2800000000002</v>
      </c>
      <c r="M51" s="28">
        <f>+SUM(M27:M50)</f>
        <v>797.70999999999981</v>
      </c>
      <c r="N51" s="31">
        <f t="shared" si="7"/>
        <v>15</v>
      </c>
      <c r="O51" s="31">
        <f t="shared" si="7"/>
        <v>0</v>
      </c>
      <c r="P51" s="31">
        <f t="shared" si="7"/>
        <v>19</v>
      </c>
      <c r="Q51" s="28">
        <f t="shared" si="7"/>
        <v>1783.7700000000002</v>
      </c>
      <c r="R51" s="24" t="s">
        <v>38</v>
      </c>
      <c r="V51" s="28">
        <f>SUM(V27:V50)</f>
        <v>570.80999999999995</v>
      </c>
      <c r="W51" s="28">
        <f>SUM(W27:W50)</f>
        <v>2348.2800000000002</v>
      </c>
      <c r="Y51" s="29">
        <f>SUM(Y27:Y50)</f>
        <v>797.70999999999981</v>
      </c>
      <c r="Z51" s="28"/>
    </row>
    <row r="52" spans="1:27" s="29" customFormat="1">
      <c r="M52" s="32" t="s">
        <v>36</v>
      </c>
      <c r="N52" s="31"/>
      <c r="O52" s="31">
        <v>0</v>
      </c>
      <c r="P52" s="31">
        <v>2</v>
      </c>
      <c r="R52" s="29">
        <v>2</v>
      </c>
    </row>
    <row r="53" spans="1:27" s="29" customFormat="1">
      <c r="M53" s="32" t="s">
        <v>39</v>
      </c>
      <c r="N53" s="31">
        <v>17</v>
      </c>
      <c r="O53" s="31">
        <f>+O51+O52</f>
        <v>0</v>
      </c>
      <c r="P53" s="31">
        <f>+P51+P52</f>
        <v>21</v>
      </c>
    </row>
    <row r="54" spans="1:27" s="29" customFormat="1"/>
    <row r="55" spans="1:27" s="29" customFormat="1"/>
  </sheetData>
  <mergeCells count="12">
    <mergeCell ref="V25:Y25"/>
    <mergeCell ref="C23:R23"/>
    <mergeCell ref="N25:R25"/>
    <mergeCell ref="A51:E51"/>
    <mergeCell ref="A9:M9"/>
    <mergeCell ref="N24:O24"/>
    <mergeCell ref="A23:B23"/>
    <mergeCell ref="A24:A26"/>
    <mergeCell ref="B24:B26"/>
    <mergeCell ref="C24:C26"/>
    <mergeCell ref="D24:D26"/>
    <mergeCell ref="E24:E26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System36</cp:lastModifiedBy>
  <cp:lastPrinted>2026-03-31T09:36:11Z</cp:lastPrinted>
  <dcterms:created xsi:type="dcterms:W3CDTF">2026-01-05T07:45:45Z</dcterms:created>
  <dcterms:modified xsi:type="dcterms:W3CDTF">2026-05-11T09:38:32Z</dcterms:modified>
</cp:coreProperties>
</file>