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ELCOME\Downloads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definedNames>
    <definedName name="_xlnm.Print_Area" localSheetId="0">Sheet1!$A$2:$O$23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6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N23" i="1" l="1"/>
  <c r="O23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  <c r="F21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6" i="1"/>
  <c r="S7" i="1"/>
  <c r="V7" i="1" s="1"/>
  <c r="H7" i="1" s="1"/>
  <c r="S8" i="1"/>
  <c r="V8" i="1" s="1"/>
  <c r="H8" i="1" s="1"/>
  <c r="S9" i="1"/>
  <c r="V9" i="1" s="1"/>
  <c r="H9" i="1" s="1"/>
  <c r="S10" i="1"/>
  <c r="S11" i="1"/>
  <c r="S12" i="1"/>
  <c r="S13" i="1"/>
  <c r="V13" i="1" s="1"/>
  <c r="H13" i="1" s="1"/>
  <c r="J13" i="1" s="1"/>
  <c r="S14" i="1"/>
  <c r="S15" i="1"/>
  <c r="S16" i="1"/>
  <c r="S17" i="1"/>
  <c r="S18" i="1"/>
  <c r="S19" i="1"/>
  <c r="V19" i="1" s="1"/>
  <c r="H19" i="1" s="1"/>
  <c r="S20" i="1"/>
  <c r="V20" i="1" s="1"/>
  <c r="H20" i="1" s="1"/>
  <c r="S6" i="1"/>
  <c r="V6" i="1" s="1"/>
  <c r="H6" i="1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6" i="1"/>
  <c r="Q21" i="1"/>
  <c r="L13" i="1" l="1"/>
  <c r="J9" i="1"/>
  <c r="J8" i="1"/>
  <c r="L8" i="1" s="1"/>
  <c r="J7" i="1"/>
  <c r="L7" i="1" s="1"/>
  <c r="J19" i="1"/>
  <c r="L19" i="1" s="1"/>
  <c r="V15" i="1"/>
  <c r="H15" i="1" s="1"/>
  <c r="J15" i="1" s="1"/>
  <c r="L15" i="1" s="1"/>
  <c r="L9" i="1"/>
  <c r="J20" i="1"/>
  <c r="L20" i="1" s="1"/>
  <c r="V16" i="1"/>
  <c r="H16" i="1" s="1"/>
  <c r="J16" i="1" s="1"/>
  <c r="L16" i="1" s="1"/>
  <c r="U14" i="1"/>
  <c r="V14" i="1"/>
  <c r="H14" i="1" s="1"/>
  <c r="J14" i="1" s="1"/>
  <c r="L14" i="1" s="1"/>
  <c r="I21" i="1"/>
  <c r="V11" i="1"/>
  <c r="H11" i="1" s="1"/>
  <c r="J11" i="1" s="1"/>
  <c r="L11" i="1" s="1"/>
  <c r="U10" i="1"/>
  <c r="V10" i="1"/>
  <c r="H10" i="1" s="1"/>
  <c r="J10" i="1" s="1"/>
  <c r="L10" i="1" s="1"/>
  <c r="J6" i="1"/>
  <c r="U18" i="1"/>
  <c r="V18" i="1"/>
  <c r="H18" i="1" s="1"/>
  <c r="J18" i="1" s="1"/>
  <c r="L18" i="1" s="1"/>
  <c r="V17" i="1"/>
  <c r="H17" i="1" s="1"/>
  <c r="J17" i="1" s="1"/>
  <c r="L17" i="1" s="1"/>
  <c r="V12" i="1"/>
  <c r="H12" i="1" s="1"/>
  <c r="J12" i="1" s="1"/>
  <c r="L12" i="1" s="1"/>
  <c r="U6" i="1"/>
  <c r="U17" i="1"/>
  <c r="U13" i="1"/>
  <c r="U9" i="1"/>
  <c r="U20" i="1"/>
  <c r="U16" i="1"/>
  <c r="U12" i="1"/>
  <c r="U8" i="1"/>
  <c r="U19" i="1"/>
  <c r="U15" i="1"/>
  <c r="U11" i="1"/>
  <c r="U7" i="1"/>
  <c r="G21" i="1"/>
  <c r="H21" i="1" l="1"/>
  <c r="L6" i="1"/>
  <c r="J21" i="1"/>
  <c r="L21" i="1" l="1"/>
  <c r="K21" i="1"/>
  <c r="M21" i="1" l="1"/>
</calcChain>
</file>

<file path=xl/sharedStrings.xml><?xml version="1.0" encoding="utf-8"?>
<sst xmlns="http://schemas.openxmlformats.org/spreadsheetml/2006/main" count="90" uniqueCount="49">
  <si>
    <t>SI NO</t>
  </si>
  <si>
    <t>FLOOR</t>
  </si>
  <si>
    <t>COVERD CAR PARK</t>
  </si>
  <si>
    <t>OPEN CAR PARK</t>
  </si>
  <si>
    <t>FIRST</t>
  </si>
  <si>
    <t>A1</t>
  </si>
  <si>
    <t>A2</t>
  </si>
  <si>
    <t>A3</t>
  </si>
  <si>
    <t>SECOND</t>
  </si>
  <si>
    <t>B1</t>
  </si>
  <si>
    <t>B2</t>
  </si>
  <si>
    <t>B3</t>
  </si>
  <si>
    <t>THIRD</t>
  </si>
  <si>
    <t>C1</t>
  </si>
  <si>
    <t>C2</t>
  </si>
  <si>
    <t>C3</t>
  </si>
  <si>
    <t>FOURTH</t>
  </si>
  <si>
    <t>D1</t>
  </si>
  <si>
    <t>D2</t>
  </si>
  <si>
    <t>D3</t>
  </si>
  <si>
    <t>FIFTH</t>
  </si>
  <si>
    <t>E1</t>
  </si>
  <si>
    <t>E2</t>
  </si>
  <si>
    <t>UNIT AREA</t>
  </si>
  <si>
    <t>COMMONSTILT AREA</t>
  </si>
  <si>
    <t>COMMON HEAD AREA</t>
  </si>
  <si>
    <t xml:space="preserve">COMMON FLOOR AREA </t>
  </si>
  <si>
    <t xml:space="preserve">TOTAL COMMON AREA </t>
  </si>
  <si>
    <t>TOTAL</t>
  </si>
  <si>
    <t>BLOCK NO</t>
  </si>
  <si>
    <t>CAR PARKING (Nos.)</t>
  </si>
  <si>
    <t>TYPE</t>
  </si>
  <si>
    <t>E3</t>
  </si>
  <si>
    <t>NOTE: IN TOTAL COMMAN AREA WE ADD ( 0.118) WHICH IS AREA DIFFERENCE IN TOTAL RERA AREA TO TOTAL BUILT UP AREA IN PLAN. SO WE DIVIDED EQUALLY TO ALL UNIT. TO GET CORRECT VALUE WE ADDED THAT NUMBER</t>
  </si>
  <si>
    <t>APARTMENT NO</t>
  </si>
  <si>
    <t>(A)                 Carpet Area (as per sec 2(k) of the RERA Act) (sq.m)</t>
  </si>
  <si>
    <t xml:space="preserve">(B)                    Exclusive Balcony (sq.m)          </t>
  </si>
  <si>
    <t>(D)         Area of External walls (sq.m)</t>
  </si>
  <si>
    <t>(C )             Exclusive Verandah/Utility/ Service/ open Terrace (sq.m)</t>
  </si>
  <si>
    <t>©</t>
  </si>
  <si>
    <t>E = ( A + B + C + D ) Floor area of the apratment (sq.m)</t>
  </si>
  <si>
    <t>(F)         Proportionate Common Area (sq.m)</t>
  </si>
  <si>
    <t xml:space="preserve">G = (E+F) Gross Area of the apartment (sq.m) </t>
  </si>
  <si>
    <t>(H) UDS land area (sq.m)</t>
  </si>
  <si>
    <t>Visitors' car parking</t>
  </si>
  <si>
    <t>CONSTRUCTION OF RCC TERRACE ROOF RESIDENTIAL BUILDING (15-DWELLINGS) IN STILT, FIRST, SECOND, THIRD, FOURTH &amp; FIFTH FLOOR, (AFTER TO BE DEMOLISHED IN THE EXISTING BUILDING)  AT OLD S.F.NO: 189/2, WARD NO: 9 BLOCK NO: 5, T.S.NO: 81, PLOT NO: A2/65, DOOR NO: 10, 11TH EAST CROSS STREET, GANDHI NAGAR, ZONE - I, VELLORE CITY MUNICIPAL CORPORATION, KATPADI TALUK AND VELLORE DISTRICT.</t>
  </si>
  <si>
    <t>3BHK</t>
  </si>
  <si>
    <t>_</t>
  </si>
  <si>
    <r>
      <t xml:space="preserve">      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 xml:space="preserve">                         AREA STATEMENT                                                                                                                                 31-12-2025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</si>
</sst>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0" xfId="0" applyFont="1"/>
    <xf numFmtId="1" fontId="4" fillId="0" borderId="1" xfId="0" applyNumberFormat="1" applyFont="1" applyBorder="1" applyAlignment="1">
      <alignment horizontal="left" indent="2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left" indent="2"/>
    </xf>
    <xf numFmtId="1" fontId="4" fillId="0" borderId="0" xfId="0" applyNumberFormat="1" applyFont="1" applyAlignment="1">
      <alignment horizontal="left" indent="2"/>
    </xf>
    <xf numFmtId="2" fontId="4" fillId="0" borderId="0" xfId="0" applyNumberFormat="1" applyFont="1" applyAlignment="1">
      <alignment horizontal="left" indent="2"/>
    </xf>
    <xf numFmtId="2" fontId="4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0" fontId="3" fillId="0" borderId="2" xfId="0" applyFont="1" applyBorder="1"/>
    <xf numFmtId="164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4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7" xfId="0" applyBorder="1" applyAlignment="1"/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E36"/>
  <sheetViews>
    <sheetView tabSelected="1" zoomScale="85" zoomScaleNormal="85" workbookViewId="0">
      <selection activeCell="K23" sqref="K23"/>
    </sheetView>
  </sheetViews>
  <sheetFormatPr defaultRowHeight="15" x14ac:dyDescent="0.25"/>
  <cols>
    <col min="2" max="2" width="11.140625" customWidth="1"/>
    <col min="3" max="3" width="11.42578125" customWidth="1"/>
    <col min="4" max="4" width="17.140625" customWidth="1"/>
    <col min="5" max="5" width="10" customWidth="1"/>
    <col min="6" max="6" width="14.7109375" customWidth="1"/>
    <col min="7" max="8" width="15.28515625" customWidth="1"/>
    <col min="9" max="9" width="10.42578125" bestFit="1" customWidth="1"/>
    <col min="10" max="10" width="12.7109375" customWidth="1"/>
    <col min="11" max="11" width="18.7109375" bestFit="1" customWidth="1"/>
    <col min="12" max="12" width="13.28515625" customWidth="1"/>
    <col min="13" max="13" width="11.5703125" customWidth="1"/>
    <col min="14" max="14" width="11.7109375" customWidth="1"/>
    <col min="15" max="15" width="11.5703125" customWidth="1"/>
    <col min="16" max="16" width="8.85546875" customWidth="1"/>
    <col min="17" max="17" width="9.28515625" bestFit="1" customWidth="1"/>
    <col min="18" max="18" width="10" customWidth="1"/>
    <col min="19" max="19" width="9.5703125" customWidth="1"/>
    <col min="20" max="20" width="10.5703125" style="1" customWidth="1"/>
    <col min="21" max="21" width="8.85546875" style="2"/>
  </cols>
  <sheetData>
    <row r="2" spans="1:57" ht="64.900000000000006" customHeight="1" x14ac:dyDescent="0.3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3"/>
      <c r="P2" s="31"/>
      <c r="Q2" s="31"/>
      <c r="R2" s="31"/>
      <c r="S2" s="31"/>
      <c r="T2" s="32"/>
      <c r="U2" s="33"/>
      <c r="V2" s="31"/>
      <c r="W2" s="31"/>
      <c r="X2" s="31"/>
      <c r="Y2" s="31"/>
    </row>
    <row r="3" spans="1:57" ht="33.6" customHeight="1" x14ac:dyDescent="0.3">
      <c r="A3" s="47" t="s">
        <v>48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  <c r="P3" s="34" t="s">
        <v>45</v>
      </c>
      <c r="Q3" s="31"/>
      <c r="R3" s="31"/>
      <c r="S3" s="31"/>
      <c r="T3" s="31"/>
      <c r="U3" s="31"/>
      <c r="V3" s="31"/>
      <c r="W3" s="31"/>
      <c r="X3" s="31"/>
      <c r="Y3" s="31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</row>
    <row r="4" spans="1:57" s="6" customFormat="1" ht="70.5" customHeight="1" x14ac:dyDescent="0.25">
      <c r="A4" s="45" t="s">
        <v>0</v>
      </c>
      <c r="B4" s="45" t="s">
        <v>29</v>
      </c>
      <c r="C4" s="45" t="s">
        <v>1</v>
      </c>
      <c r="D4" s="36" t="s">
        <v>31</v>
      </c>
      <c r="E4" s="37" t="s">
        <v>34</v>
      </c>
      <c r="F4" s="37" t="s">
        <v>35</v>
      </c>
      <c r="G4" s="37" t="s">
        <v>36</v>
      </c>
      <c r="H4" s="38" t="s">
        <v>38</v>
      </c>
      <c r="I4" s="37" t="s">
        <v>37</v>
      </c>
      <c r="J4" s="38" t="s">
        <v>40</v>
      </c>
      <c r="K4" s="37" t="s">
        <v>41</v>
      </c>
      <c r="L4" s="37" t="s">
        <v>42</v>
      </c>
      <c r="M4" s="37" t="s">
        <v>43</v>
      </c>
      <c r="N4" s="5" t="s">
        <v>30</v>
      </c>
      <c r="O4" s="5"/>
      <c r="Q4" s="44" t="s">
        <v>23</v>
      </c>
      <c r="R4" s="44" t="s">
        <v>24</v>
      </c>
      <c r="S4" s="44" t="s">
        <v>25</v>
      </c>
      <c r="T4" s="44" t="s">
        <v>26</v>
      </c>
      <c r="U4" s="44" t="s">
        <v>27</v>
      </c>
      <c r="V4" s="6" t="s">
        <v>39</v>
      </c>
    </row>
    <row r="5" spans="1:57" s="6" customFormat="1" ht="27" customHeight="1" x14ac:dyDescent="0.25">
      <c r="A5" s="46"/>
      <c r="B5" s="46"/>
      <c r="C5" s="46"/>
      <c r="D5" s="36"/>
      <c r="E5" s="37"/>
      <c r="F5" s="37"/>
      <c r="G5" s="37"/>
      <c r="H5" s="39"/>
      <c r="I5" s="37"/>
      <c r="J5" s="39"/>
      <c r="K5" s="37"/>
      <c r="L5" s="37"/>
      <c r="M5" s="37"/>
      <c r="N5" s="4" t="s">
        <v>2</v>
      </c>
      <c r="O5" s="4" t="s">
        <v>3</v>
      </c>
      <c r="Q5" s="44"/>
      <c r="R5" s="44"/>
      <c r="S5" s="44"/>
      <c r="T5" s="44"/>
      <c r="U5" s="44"/>
    </row>
    <row r="6" spans="1:57" s="11" customFormat="1" ht="30" customHeight="1" x14ac:dyDescent="0.25">
      <c r="A6" s="7">
        <v>1</v>
      </c>
      <c r="B6" s="8" t="s">
        <v>47</v>
      </c>
      <c r="C6" s="7" t="s">
        <v>4</v>
      </c>
      <c r="D6" s="8" t="s">
        <v>46</v>
      </c>
      <c r="E6" s="7" t="s">
        <v>5</v>
      </c>
      <c r="F6" s="9">
        <v>61.86</v>
      </c>
      <c r="G6" s="9">
        <v>0</v>
      </c>
      <c r="H6" s="9">
        <f>V6</f>
        <v>17.019860000000001</v>
      </c>
      <c r="I6" s="10">
        <f>Q6-F6</f>
        <v>8.4699999999999989</v>
      </c>
      <c r="J6" s="10">
        <f>F6+G6+H6+I6</f>
        <v>87.349860000000007</v>
      </c>
      <c r="K6" s="9">
        <f>R6</f>
        <v>17.23085</v>
      </c>
      <c r="L6" s="9">
        <f>SUM(J6:K6)</f>
        <v>104.58071000000001</v>
      </c>
      <c r="M6" s="10">
        <f>L6*0.412+0.05</f>
        <v>43.137252519999997</v>
      </c>
      <c r="N6" s="7"/>
      <c r="O6" s="8">
        <v>1</v>
      </c>
      <c r="Q6" s="12">
        <v>70.33</v>
      </c>
      <c r="R6" s="12">
        <f>Q6*0.245</f>
        <v>17.23085</v>
      </c>
      <c r="S6" s="12">
        <f>Q6*0.022</f>
        <v>1.5472599999999999</v>
      </c>
      <c r="T6" s="13">
        <f>Q6*0.22</f>
        <v>15.4726</v>
      </c>
      <c r="U6" s="14">
        <f>SUM(R6:T6)+0.118</f>
        <v>34.36871</v>
      </c>
      <c r="V6" s="12">
        <f>SUM(S6:T6)</f>
        <v>17.019860000000001</v>
      </c>
    </row>
    <row r="7" spans="1:57" s="11" customFormat="1" ht="15.75" x14ac:dyDescent="0.25">
      <c r="A7" s="7">
        <v>2</v>
      </c>
      <c r="B7" s="8" t="s">
        <v>47</v>
      </c>
      <c r="C7" s="7" t="s">
        <v>4</v>
      </c>
      <c r="D7" s="8" t="s">
        <v>46</v>
      </c>
      <c r="E7" s="7" t="s">
        <v>6</v>
      </c>
      <c r="F7" s="9">
        <v>59.57</v>
      </c>
      <c r="G7" s="9">
        <v>0</v>
      </c>
      <c r="H7" s="9">
        <f t="shared" ref="H7:H20" si="0">V7</f>
        <v>16.533439999999999</v>
      </c>
      <c r="I7" s="10">
        <f t="shared" ref="I7:I20" si="1">Q7-F7</f>
        <v>8.7499999999999929</v>
      </c>
      <c r="J7" s="10">
        <f t="shared" ref="J7:J20" si="2">F7+G7+H7+I7</f>
        <v>84.853440000000006</v>
      </c>
      <c r="K7" s="9">
        <f t="shared" ref="K7:K20" si="3">R7</f>
        <v>16.738399999999999</v>
      </c>
      <c r="L7" s="9">
        <f t="shared" ref="L7:L20" si="4">SUM(J7:K7)</f>
        <v>101.59184</v>
      </c>
      <c r="M7" s="10">
        <f t="shared" ref="M7:M20" si="5">L7*0.412+0.05</f>
        <v>41.905838079999995</v>
      </c>
      <c r="N7" s="8"/>
      <c r="O7" s="8"/>
      <c r="Q7" s="12">
        <v>68.319999999999993</v>
      </c>
      <c r="R7" s="12">
        <f t="shared" ref="R7:R20" si="6">Q7*0.245</f>
        <v>16.738399999999999</v>
      </c>
      <c r="S7" s="12">
        <f t="shared" ref="S7:S20" si="7">Q7*0.022</f>
        <v>1.5030399999999997</v>
      </c>
      <c r="T7" s="13">
        <f t="shared" ref="T7:T20" si="8">Q7*0.22</f>
        <v>15.030399999999998</v>
      </c>
      <c r="U7" s="14">
        <f t="shared" ref="U7:U20" si="9">SUM(R7:T7)+0.118</f>
        <v>33.38984</v>
      </c>
      <c r="V7" s="12">
        <f t="shared" ref="V7:V20" si="10">SUM(S7:T7)</f>
        <v>16.533439999999999</v>
      </c>
    </row>
    <row r="8" spans="1:57" s="11" customFormat="1" ht="15.75" x14ac:dyDescent="0.25">
      <c r="A8" s="7">
        <v>3</v>
      </c>
      <c r="B8" s="8" t="s">
        <v>47</v>
      </c>
      <c r="C8" s="7" t="s">
        <v>4</v>
      </c>
      <c r="D8" s="8" t="s">
        <v>46</v>
      </c>
      <c r="E8" s="7" t="s">
        <v>7</v>
      </c>
      <c r="F8" s="9">
        <v>62.51</v>
      </c>
      <c r="G8" s="9">
        <v>0</v>
      </c>
      <c r="H8" s="9">
        <f t="shared" si="0"/>
        <v>17.46998</v>
      </c>
      <c r="I8" s="10">
        <f t="shared" si="1"/>
        <v>9.68</v>
      </c>
      <c r="J8" s="10">
        <f t="shared" si="2"/>
        <v>89.65997999999999</v>
      </c>
      <c r="K8" s="9">
        <f t="shared" si="3"/>
        <v>17.68655</v>
      </c>
      <c r="L8" s="9">
        <f t="shared" si="4"/>
        <v>107.34652999999999</v>
      </c>
      <c r="M8" s="10">
        <f t="shared" si="5"/>
        <v>44.276770359999986</v>
      </c>
      <c r="N8" s="8"/>
      <c r="O8" s="8">
        <v>1</v>
      </c>
      <c r="Q8" s="12">
        <v>72.19</v>
      </c>
      <c r="R8" s="12">
        <f t="shared" si="6"/>
        <v>17.68655</v>
      </c>
      <c r="S8" s="12">
        <f t="shared" si="7"/>
        <v>1.5881799999999999</v>
      </c>
      <c r="T8" s="13">
        <f t="shared" si="8"/>
        <v>15.8818</v>
      </c>
      <c r="U8" s="14">
        <f t="shared" si="9"/>
        <v>35.274530000000006</v>
      </c>
      <c r="V8" s="12">
        <f t="shared" si="10"/>
        <v>17.46998</v>
      </c>
    </row>
    <row r="9" spans="1:57" s="11" customFormat="1" ht="15.75" x14ac:dyDescent="0.25">
      <c r="A9" s="7">
        <v>4</v>
      </c>
      <c r="B9" s="8" t="s">
        <v>47</v>
      </c>
      <c r="C9" s="7" t="s">
        <v>8</v>
      </c>
      <c r="D9" s="8" t="s">
        <v>46</v>
      </c>
      <c r="E9" s="7" t="s">
        <v>9</v>
      </c>
      <c r="F9" s="9">
        <v>61.86</v>
      </c>
      <c r="G9" s="9">
        <v>0</v>
      </c>
      <c r="H9" s="9">
        <f t="shared" si="0"/>
        <v>17.019860000000001</v>
      </c>
      <c r="I9" s="10">
        <f t="shared" si="1"/>
        <v>8.4699999999999989</v>
      </c>
      <c r="J9" s="10">
        <f t="shared" si="2"/>
        <v>87.349860000000007</v>
      </c>
      <c r="K9" s="9">
        <f t="shared" si="3"/>
        <v>17.23085</v>
      </c>
      <c r="L9" s="9">
        <f t="shared" si="4"/>
        <v>104.58071000000001</v>
      </c>
      <c r="M9" s="10">
        <f t="shared" si="5"/>
        <v>43.137252519999997</v>
      </c>
      <c r="N9" s="8"/>
      <c r="O9" s="8">
        <v>1</v>
      </c>
      <c r="Q9" s="12">
        <v>70.33</v>
      </c>
      <c r="R9" s="12">
        <f t="shared" si="6"/>
        <v>17.23085</v>
      </c>
      <c r="S9" s="12">
        <f t="shared" si="7"/>
        <v>1.5472599999999999</v>
      </c>
      <c r="T9" s="13">
        <f t="shared" si="8"/>
        <v>15.4726</v>
      </c>
      <c r="U9" s="14">
        <f t="shared" si="9"/>
        <v>34.36871</v>
      </c>
      <c r="V9" s="12">
        <f t="shared" si="10"/>
        <v>17.019860000000001</v>
      </c>
    </row>
    <row r="10" spans="1:57" s="11" customFormat="1" ht="15.75" x14ac:dyDescent="0.25">
      <c r="A10" s="7">
        <v>5</v>
      </c>
      <c r="B10" s="8" t="s">
        <v>47</v>
      </c>
      <c r="C10" s="7" t="s">
        <v>8</v>
      </c>
      <c r="D10" s="8" t="s">
        <v>46</v>
      </c>
      <c r="E10" s="7" t="s">
        <v>10</v>
      </c>
      <c r="F10" s="9">
        <v>59.57</v>
      </c>
      <c r="G10" s="9">
        <v>0</v>
      </c>
      <c r="H10" s="9">
        <f t="shared" si="0"/>
        <v>16.533439999999999</v>
      </c>
      <c r="I10" s="10">
        <f t="shared" si="1"/>
        <v>8.7499999999999929</v>
      </c>
      <c r="J10" s="10">
        <f t="shared" si="2"/>
        <v>84.853440000000006</v>
      </c>
      <c r="K10" s="9">
        <f t="shared" si="3"/>
        <v>16.738399999999999</v>
      </c>
      <c r="L10" s="9">
        <f t="shared" si="4"/>
        <v>101.59184</v>
      </c>
      <c r="M10" s="10">
        <f t="shared" si="5"/>
        <v>41.905838079999995</v>
      </c>
      <c r="N10" s="8"/>
      <c r="O10" s="8"/>
      <c r="Q10" s="12">
        <v>68.319999999999993</v>
      </c>
      <c r="R10" s="12">
        <f t="shared" si="6"/>
        <v>16.738399999999999</v>
      </c>
      <c r="S10" s="12">
        <f t="shared" si="7"/>
        <v>1.5030399999999997</v>
      </c>
      <c r="T10" s="13">
        <f t="shared" si="8"/>
        <v>15.030399999999998</v>
      </c>
      <c r="U10" s="14">
        <f t="shared" si="9"/>
        <v>33.38984</v>
      </c>
      <c r="V10" s="12">
        <f t="shared" si="10"/>
        <v>16.533439999999999</v>
      </c>
    </row>
    <row r="11" spans="1:57" s="11" customFormat="1" ht="15.75" x14ac:dyDescent="0.25">
      <c r="A11" s="7">
        <v>6</v>
      </c>
      <c r="B11" s="8" t="s">
        <v>47</v>
      </c>
      <c r="C11" s="7" t="s">
        <v>8</v>
      </c>
      <c r="D11" s="8" t="s">
        <v>46</v>
      </c>
      <c r="E11" s="7" t="s">
        <v>11</v>
      </c>
      <c r="F11" s="9">
        <v>62.51</v>
      </c>
      <c r="G11" s="9">
        <v>0</v>
      </c>
      <c r="H11" s="9">
        <f t="shared" si="0"/>
        <v>17.46998</v>
      </c>
      <c r="I11" s="10">
        <f t="shared" si="1"/>
        <v>9.68</v>
      </c>
      <c r="J11" s="10">
        <f t="shared" si="2"/>
        <v>89.65997999999999</v>
      </c>
      <c r="K11" s="9">
        <f t="shared" si="3"/>
        <v>17.68655</v>
      </c>
      <c r="L11" s="9">
        <f t="shared" si="4"/>
        <v>107.34652999999999</v>
      </c>
      <c r="M11" s="10">
        <f t="shared" si="5"/>
        <v>44.276770359999986</v>
      </c>
      <c r="N11" s="8"/>
      <c r="O11" s="8">
        <v>1</v>
      </c>
      <c r="Q11" s="12">
        <v>72.19</v>
      </c>
      <c r="R11" s="12">
        <f t="shared" si="6"/>
        <v>17.68655</v>
      </c>
      <c r="S11" s="12">
        <f t="shared" si="7"/>
        <v>1.5881799999999999</v>
      </c>
      <c r="T11" s="13">
        <f t="shared" si="8"/>
        <v>15.8818</v>
      </c>
      <c r="U11" s="14">
        <f t="shared" si="9"/>
        <v>35.274530000000006</v>
      </c>
      <c r="V11" s="12">
        <f t="shared" si="10"/>
        <v>17.46998</v>
      </c>
    </row>
    <row r="12" spans="1:57" s="11" customFormat="1" ht="15.75" x14ac:dyDescent="0.25">
      <c r="A12" s="7">
        <v>7</v>
      </c>
      <c r="B12" s="29" t="s">
        <v>47</v>
      </c>
      <c r="C12" s="7" t="s">
        <v>12</v>
      </c>
      <c r="D12" s="8" t="s">
        <v>46</v>
      </c>
      <c r="E12" s="7" t="s">
        <v>13</v>
      </c>
      <c r="F12" s="9">
        <v>61.86</v>
      </c>
      <c r="G12" s="9">
        <v>0</v>
      </c>
      <c r="H12" s="9">
        <f t="shared" si="0"/>
        <v>17.019860000000001</v>
      </c>
      <c r="I12" s="10">
        <f t="shared" si="1"/>
        <v>8.4699999999999989</v>
      </c>
      <c r="J12" s="10">
        <f t="shared" si="2"/>
        <v>87.349860000000007</v>
      </c>
      <c r="K12" s="9">
        <f t="shared" si="3"/>
        <v>17.23085</v>
      </c>
      <c r="L12" s="9">
        <f t="shared" si="4"/>
        <v>104.58071000000001</v>
      </c>
      <c r="M12" s="10">
        <f t="shared" si="5"/>
        <v>43.137252519999997</v>
      </c>
      <c r="N12" s="8">
        <v>1</v>
      </c>
      <c r="O12" s="8"/>
      <c r="Q12" s="12">
        <v>70.33</v>
      </c>
      <c r="R12" s="12">
        <f t="shared" si="6"/>
        <v>17.23085</v>
      </c>
      <c r="S12" s="12">
        <f t="shared" si="7"/>
        <v>1.5472599999999999</v>
      </c>
      <c r="T12" s="13">
        <f t="shared" si="8"/>
        <v>15.4726</v>
      </c>
      <c r="U12" s="14">
        <f t="shared" si="9"/>
        <v>34.36871</v>
      </c>
      <c r="V12" s="12">
        <f t="shared" si="10"/>
        <v>17.019860000000001</v>
      </c>
    </row>
    <row r="13" spans="1:57" s="11" customFormat="1" ht="15.75" x14ac:dyDescent="0.25">
      <c r="A13" s="7">
        <v>8</v>
      </c>
      <c r="B13" s="29" t="s">
        <v>47</v>
      </c>
      <c r="C13" s="7" t="s">
        <v>12</v>
      </c>
      <c r="D13" s="8" t="s">
        <v>46</v>
      </c>
      <c r="E13" s="7" t="s">
        <v>14</v>
      </c>
      <c r="F13" s="9">
        <v>59.57</v>
      </c>
      <c r="G13" s="9">
        <v>0</v>
      </c>
      <c r="H13" s="9">
        <f t="shared" si="0"/>
        <v>16.533439999999999</v>
      </c>
      <c r="I13" s="10">
        <f t="shared" si="1"/>
        <v>8.7499999999999929</v>
      </c>
      <c r="J13" s="10">
        <f t="shared" si="2"/>
        <v>84.853440000000006</v>
      </c>
      <c r="K13" s="9">
        <f t="shared" si="3"/>
        <v>16.738399999999999</v>
      </c>
      <c r="L13" s="9">
        <f t="shared" si="4"/>
        <v>101.59184</v>
      </c>
      <c r="M13" s="10">
        <f t="shared" si="5"/>
        <v>41.905838079999995</v>
      </c>
      <c r="N13" s="8"/>
      <c r="O13" s="8"/>
      <c r="Q13" s="12">
        <v>68.319999999999993</v>
      </c>
      <c r="R13" s="12">
        <f t="shared" si="6"/>
        <v>16.738399999999999</v>
      </c>
      <c r="S13" s="12">
        <f t="shared" si="7"/>
        <v>1.5030399999999997</v>
      </c>
      <c r="T13" s="13">
        <f t="shared" si="8"/>
        <v>15.030399999999998</v>
      </c>
      <c r="U13" s="14">
        <f t="shared" si="9"/>
        <v>33.38984</v>
      </c>
      <c r="V13" s="12">
        <f t="shared" si="10"/>
        <v>16.533439999999999</v>
      </c>
    </row>
    <row r="14" spans="1:57" s="11" customFormat="1" ht="15.75" x14ac:dyDescent="0.25">
      <c r="A14" s="7">
        <v>9</v>
      </c>
      <c r="B14" s="29" t="s">
        <v>47</v>
      </c>
      <c r="C14" s="7" t="s">
        <v>12</v>
      </c>
      <c r="D14" s="8" t="s">
        <v>46</v>
      </c>
      <c r="E14" s="7" t="s">
        <v>15</v>
      </c>
      <c r="F14" s="9">
        <v>62.51</v>
      </c>
      <c r="G14" s="9">
        <v>0</v>
      </c>
      <c r="H14" s="9">
        <f t="shared" si="0"/>
        <v>17.46998</v>
      </c>
      <c r="I14" s="10">
        <f t="shared" si="1"/>
        <v>9.68</v>
      </c>
      <c r="J14" s="10">
        <f t="shared" si="2"/>
        <v>89.65997999999999</v>
      </c>
      <c r="K14" s="9">
        <f t="shared" si="3"/>
        <v>17.68655</v>
      </c>
      <c r="L14" s="9">
        <f t="shared" si="4"/>
        <v>107.34652999999999</v>
      </c>
      <c r="M14" s="10">
        <f t="shared" si="5"/>
        <v>44.276770359999986</v>
      </c>
      <c r="N14" s="8">
        <v>1</v>
      </c>
      <c r="O14" s="8"/>
      <c r="Q14" s="12">
        <v>72.19</v>
      </c>
      <c r="R14" s="12">
        <f t="shared" si="6"/>
        <v>17.68655</v>
      </c>
      <c r="S14" s="12">
        <f t="shared" si="7"/>
        <v>1.5881799999999999</v>
      </c>
      <c r="T14" s="13">
        <f t="shared" si="8"/>
        <v>15.8818</v>
      </c>
      <c r="U14" s="14">
        <f t="shared" si="9"/>
        <v>35.274530000000006</v>
      </c>
      <c r="V14" s="12">
        <f t="shared" si="10"/>
        <v>17.46998</v>
      </c>
    </row>
    <row r="15" spans="1:57" s="11" customFormat="1" ht="15.75" x14ac:dyDescent="0.25">
      <c r="A15" s="7">
        <v>10</v>
      </c>
      <c r="B15" s="29" t="s">
        <v>47</v>
      </c>
      <c r="C15" s="7" t="s">
        <v>16</v>
      </c>
      <c r="D15" s="8" t="s">
        <v>46</v>
      </c>
      <c r="E15" s="7" t="s">
        <v>17</v>
      </c>
      <c r="F15" s="9">
        <v>61.86</v>
      </c>
      <c r="G15" s="9">
        <v>0</v>
      </c>
      <c r="H15" s="9">
        <f t="shared" si="0"/>
        <v>17.019860000000001</v>
      </c>
      <c r="I15" s="10">
        <f t="shared" si="1"/>
        <v>8.4699999999999989</v>
      </c>
      <c r="J15" s="10">
        <f t="shared" si="2"/>
        <v>87.349860000000007</v>
      </c>
      <c r="K15" s="9">
        <f t="shared" si="3"/>
        <v>17.23085</v>
      </c>
      <c r="L15" s="9">
        <f t="shared" si="4"/>
        <v>104.58071000000001</v>
      </c>
      <c r="M15" s="10">
        <f t="shared" si="5"/>
        <v>43.137252519999997</v>
      </c>
      <c r="N15" s="8">
        <v>1</v>
      </c>
      <c r="O15" s="8"/>
      <c r="Q15" s="12">
        <v>70.33</v>
      </c>
      <c r="R15" s="12">
        <f t="shared" si="6"/>
        <v>17.23085</v>
      </c>
      <c r="S15" s="12">
        <f t="shared" si="7"/>
        <v>1.5472599999999999</v>
      </c>
      <c r="T15" s="13">
        <f t="shared" si="8"/>
        <v>15.4726</v>
      </c>
      <c r="U15" s="14">
        <f t="shared" si="9"/>
        <v>34.36871</v>
      </c>
      <c r="V15" s="12">
        <f t="shared" si="10"/>
        <v>17.019860000000001</v>
      </c>
    </row>
    <row r="16" spans="1:57" s="11" customFormat="1" ht="15.75" x14ac:dyDescent="0.25">
      <c r="A16" s="7">
        <v>11</v>
      </c>
      <c r="B16" s="29" t="s">
        <v>47</v>
      </c>
      <c r="C16" s="7" t="s">
        <v>16</v>
      </c>
      <c r="D16" s="8" t="s">
        <v>46</v>
      </c>
      <c r="E16" s="7" t="s">
        <v>18</v>
      </c>
      <c r="F16" s="9">
        <v>59.57</v>
      </c>
      <c r="G16" s="9">
        <v>0</v>
      </c>
      <c r="H16" s="9">
        <f t="shared" si="0"/>
        <v>16.533439999999999</v>
      </c>
      <c r="I16" s="10">
        <f t="shared" si="1"/>
        <v>8.7499999999999929</v>
      </c>
      <c r="J16" s="10">
        <f t="shared" si="2"/>
        <v>84.853440000000006</v>
      </c>
      <c r="K16" s="9">
        <f t="shared" si="3"/>
        <v>16.738399999999999</v>
      </c>
      <c r="L16" s="9">
        <f t="shared" si="4"/>
        <v>101.59184</v>
      </c>
      <c r="M16" s="10">
        <f t="shared" si="5"/>
        <v>41.905838079999995</v>
      </c>
      <c r="N16" s="8"/>
      <c r="O16" s="8"/>
      <c r="Q16" s="12">
        <v>68.319999999999993</v>
      </c>
      <c r="R16" s="12">
        <f t="shared" si="6"/>
        <v>16.738399999999999</v>
      </c>
      <c r="S16" s="12">
        <f t="shared" si="7"/>
        <v>1.5030399999999997</v>
      </c>
      <c r="T16" s="13">
        <f t="shared" si="8"/>
        <v>15.030399999999998</v>
      </c>
      <c r="U16" s="14">
        <f t="shared" si="9"/>
        <v>33.38984</v>
      </c>
      <c r="V16" s="12">
        <f t="shared" si="10"/>
        <v>16.533439999999999</v>
      </c>
    </row>
    <row r="17" spans="1:22" s="11" customFormat="1" ht="15.75" x14ac:dyDescent="0.25">
      <c r="A17" s="7">
        <v>12</v>
      </c>
      <c r="B17" s="29" t="s">
        <v>47</v>
      </c>
      <c r="C17" s="7" t="s">
        <v>16</v>
      </c>
      <c r="D17" s="8" t="s">
        <v>46</v>
      </c>
      <c r="E17" s="7" t="s">
        <v>19</v>
      </c>
      <c r="F17" s="9">
        <v>62.51</v>
      </c>
      <c r="G17" s="9">
        <v>0</v>
      </c>
      <c r="H17" s="9">
        <f t="shared" si="0"/>
        <v>17.46998</v>
      </c>
      <c r="I17" s="10">
        <f t="shared" si="1"/>
        <v>9.68</v>
      </c>
      <c r="J17" s="10">
        <f t="shared" si="2"/>
        <v>89.65997999999999</v>
      </c>
      <c r="K17" s="9">
        <f t="shared" si="3"/>
        <v>17.68655</v>
      </c>
      <c r="L17" s="9">
        <f t="shared" si="4"/>
        <v>107.34652999999999</v>
      </c>
      <c r="M17" s="10">
        <f t="shared" si="5"/>
        <v>44.276770359999986</v>
      </c>
      <c r="N17" s="8">
        <v>1</v>
      </c>
      <c r="O17" s="8"/>
      <c r="Q17" s="12">
        <v>72.19</v>
      </c>
      <c r="R17" s="12">
        <f t="shared" si="6"/>
        <v>17.68655</v>
      </c>
      <c r="S17" s="12">
        <f t="shared" si="7"/>
        <v>1.5881799999999999</v>
      </c>
      <c r="T17" s="13">
        <f t="shared" si="8"/>
        <v>15.8818</v>
      </c>
      <c r="U17" s="14">
        <f t="shared" si="9"/>
        <v>35.274530000000006</v>
      </c>
      <c r="V17" s="12">
        <f t="shared" si="10"/>
        <v>17.46998</v>
      </c>
    </row>
    <row r="18" spans="1:22" s="11" customFormat="1" ht="15.75" x14ac:dyDescent="0.25">
      <c r="A18" s="7">
        <v>13</v>
      </c>
      <c r="B18" s="29" t="s">
        <v>47</v>
      </c>
      <c r="C18" s="7" t="s">
        <v>20</v>
      </c>
      <c r="D18" s="8" t="s">
        <v>46</v>
      </c>
      <c r="E18" s="7" t="s">
        <v>21</v>
      </c>
      <c r="F18" s="15">
        <v>61.86</v>
      </c>
      <c r="G18" s="9">
        <v>0</v>
      </c>
      <c r="H18" s="9">
        <f t="shared" si="0"/>
        <v>17.019860000000001</v>
      </c>
      <c r="I18" s="10">
        <f t="shared" si="1"/>
        <v>8.4699999999999989</v>
      </c>
      <c r="J18" s="10">
        <f t="shared" si="2"/>
        <v>87.349860000000007</v>
      </c>
      <c r="K18" s="9">
        <f t="shared" si="3"/>
        <v>17.23085</v>
      </c>
      <c r="L18" s="9">
        <f t="shared" si="4"/>
        <v>104.58071000000001</v>
      </c>
      <c r="M18" s="10">
        <f t="shared" si="5"/>
        <v>43.137252519999997</v>
      </c>
      <c r="N18" s="8">
        <v>1</v>
      </c>
      <c r="O18" s="8"/>
      <c r="Q18" s="12">
        <v>70.33</v>
      </c>
      <c r="R18" s="12">
        <f t="shared" si="6"/>
        <v>17.23085</v>
      </c>
      <c r="S18" s="12">
        <f t="shared" si="7"/>
        <v>1.5472599999999999</v>
      </c>
      <c r="T18" s="13">
        <f t="shared" si="8"/>
        <v>15.4726</v>
      </c>
      <c r="U18" s="14">
        <f t="shared" si="9"/>
        <v>34.36871</v>
      </c>
      <c r="V18" s="12">
        <f t="shared" si="10"/>
        <v>17.019860000000001</v>
      </c>
    </row>
    <row r="19" spans="1:22" s="11" customFormat="1" ht="15.75" x14ac:dyDescent="0.25">
      <c r="A19" s="7">
        <v>14</v>
      </c>
      <c r="B19" s="29" t="s">
        <v>47</v>
      </c>
      <c r="C19" s="7" t="s">
        <v>20</v>
      </c>
      <c r="D19" s="8" t="s">
        <v>46</v>
      </c>
      <c r="E19" s="7" t="s">
        <v>22</v>
      </c>
      <c r="F19" s="15">
        <v>59.57</v>
      </c>
      <c r="G19" s="9">
        <v>0</v>
      </c>
      <c r="H19" s="9">
        <f t="shared" si="0"/>
        <v>16.533439999999999</v>
      </c>
      <c r="I19" s="10">
        <f t="shared" si="1"/>
        <v>8.7499999999999929</v>
      </c>
      <c r="J19" s="10">
        <f t="shared" si="2"/>
        <v>84.853440000000006</v>
      </c>
      <c r="K19" s="9">
        <f t="shared" si="3"/>
        <v>16.738399999999999</v>
      </c>
      <c r="L19" s="9">
        <f t="shared" si="4"/>
        <v>101.59184</v>
      </c>
      <c r="M19" s="10">
        <f t="shared" si="5"/>
        <v>41.905838079999995</v>
      </c>
      <c r="N19" s="8">
        <v>1</v>
      </c>
      <c r="O19" s="8"/>
      <c r="Q19" s="12">
        <v>68.319999999999993</v>
      </c>
      <c r="R19" s="12">
        <f t="shared" si="6"/>
        <v>16.738399999999999</v>
      </c>
      <c r="S19" s="12">
        <f t="shared" si="7"/>
        <v>1.5030399999999997</v>
      </c>
      <c r="T19" s="13">
        <f t="shared" si="8"/>
        <v>15.030399999999998</v>
      </c>
      <c r="U19" s="14">
        <f t="shared" si="9"/>
        <v>33.38984</v>
      </c>
      <c r="V19" s="12">
        <f t="shared" si="10"/>
        <v>16.533439999999999</v>
      </c>
    </row>
    <row r="20" spans="1:22" s="11" customFormat="1" ht="15.75" x14ac:dyDescent="0.25">
      <c r="A20" s="7">
        <v>15</v>
      </c>
      <c r="B20" s="29" t="s">
        <v>47</v>
      </c>
      <c r="C20" s="7" t="s">
        <v>20</v>
      </c>
      <c r="D20" s="8" t="s">
        <v>46</v>
      </c>
      <c r="E20" s="7" t="s">
        <v>32</v>
      </c>
      <c r="F20" s="15">
        <v>62.51</v>
      </c>
      <c r="G20" s="9">
        <v>0</v>
      </c>
      <c r="H20" s="9">
        <f t="shared" si="0"/>
        <v>17.46998</v>
      </c>
      <c r="I20" s="10">
        <f t="shared" si="1"/>
        <v>9.68</v>
      </c>
      <c r="J20" s="10">
        <f t="shared" si="2"/>
        <v>89.65997999999999</v>
      </c>
      <c r="K20" s="9">
        <f t="shared" si="3"/>
        <v>17.68655</v>
      </c>
      <c r="L20" s="9">
        <f t="shared" si="4"/>
        <v>107.34652999999999</v>
      </c>
      <c r="M20" s="10">
        <f t="shared" si="5"/>
        <v>44.276770359999986</v>
      </c>
      <c r="N20" s="8">
        <v>1</v>
      </c>
      <c r="O20" s="8"/>
      <c r="Q20" s="12">
        <v>72.19</v>
      </c>
      <c r="R20" s="12">
        <f t="shared" si="6"/>
        <v>17.68655</v>
      </c>
      <c r="S20" s="12">
        <f t="shared" si="7"/>
        <v>1.5881799999999999</v>
      </c>
      <c r="T20" s="13">
        <f t="shared" si="8"/>
        <v>15.8818</v>
      </c>
      <c r="U20" s="14">
        <f t="shared" si="9"/>
        <v>35.274530000000006</v>
      </c>
      <c r="V20" s="12">
        <f t="shared" si="10"/>
        <v>17.46998</v>
      </c>
    </row>
    <row r="21" spans="1:22" s="16" customFormat="1" ht="15.75" x14ac:dyDescent="0.25">
      <c r="B21" s="17"/>
      <c r="D21" s="40" t="s">
        <v>28</v>
      </c>
      <c r="E21" s="40"/>
      <c r="F21" s="18">
        <f>SUM(F6:F20)</f>
        <v>919.70000000000016</v>
      </c>
      <c r="G21" s="18">
        <f>SUM(G6:G19)</f>
        <v>0</v>
      </c>
      <c r="H21" s="9">
        <f t="shared" ref="H21:M21" si="11">SUM(H6:H20)</f>
        <v>255.11639999999997</v>
      </c>
      <c r="I21" s="18">
        <f t="shared" si="11"/>
        <v>134.5</v>
      </c>
      <c r="J21" s="18">
        <f t="shared" si="11"/>
        <v>1309.3164000000002</v>
      </c>
      <c r="K21" s="18">
        <f t="shared" si="11"/>
        <v>258.279</v>
      </c>
      <c r="L21" s="18">
        <f t="shared" si="11"/>
        <v>1567.5954000000002</v>
      </c>
      <c r="M21" s="18">
        <f t="shared" si="11"/>
        <v>646.59930479999991</v>
      </c>
      <c r="N21" s="19"/>
      <c r="O21" s="19"/>
      <c r="Q21" s="20">
        <f>SUM(Q6:Q20)</f>
        <v>1054.2000000000003</v>
      </c>
      <c r="R21" s="12"/>
      <c r="T21" s="21"/>
      <c r="U21" s="22"/>
    </row>
    <row r="22" spans="1:22" s="16" customFormat="1" ht="31.5" customHeight="1" x14ac:dyDescent="0.25">
      <c r="B22" s="17"/>
      <c r="D22" s="17"/>
      <c r="F22" s="23"/>
      <c r="G22" s="23"/>
      <c r="H22" s="20"/>
      <c r="I22" s="23"/>
      <c r="J22" s="23"/>
      <c r="K22" s="23"/>
      <c r="L22" s="23"/>
      <c r="M22" s="24" t="s">
        <v>44</v>
      </c>
      <c r="N22" s="19">
        <v>0</v>
      </c>
      <c r="O22" s="19">
        <v>0</v>
      </c>
      <c r="Q22" s="20"/>
      <c r="R22" s="12"/>
      <c r="T22" s="21"/>
      <c r="U22" s="22"/>
    </row>
    <row r="23" spans="1:22" s="6" customFormat="1" ht="15.75" x14ac:dyDescent="0.25">
      <c r="M23" s="25" t="s">
        <v>28</v>
      </c>
      <c r="N23" s="26">
        <f>SUM(N7:N22)</f>
        <v>7</v>
      </c>
      <c r="O23" s="26">
        <f>SUM(O6:O21)</f>
        <v>4</v>
      </c>
      <c r="T23" s="27"/>
      <c r="U23" s="28"/>
    </row>
    <row r="29" spans="1:22" x14ac:dyDescent="0.25">
      <c r="D29" s="35"/>
      <c r="E29" s="35"/>
      <c r="F29" s="35"/>
      <c r="G29" s="35"/>
      <c r="H29" s="35"/>
      <c r="I29" s="35"/>
      <c r="J29" s="35"/>
      <c r="K29" s="35"/>
      <c r="L29" s="35"/>
      <c r="M29" s="3"/>
      <c r="P29" s="3"/>
    </row>
    <row r="30" spans="1:22" x14ac:dyDescent="0.25"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2" x14ac:dyDescent="0.25">
      <c r="G31" s="3"/>
      <c r="H31" s="3"/>
      <c r="I31" s="3"/>
      <c r="J31" s="3"/>
      <c r="K31" s="3"/>
      <c r="L31" s="3"/>
      <c r="M31" s="3" t="s">
        <v>33</v>
      </c>
      <c r="N31" s="3"/>
      <c r="O31" s="3"/>
      <c r="P31" s="3"/>
    </row>
    <row r="32" spans="1:22" x14ac:dyDescent="0.25"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7:16" x14ac:dyDescent="0.25"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7:16" x14ac:dyDescent="0.25"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7:16" x14ac:dyDescent="0.25"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7:16" x14ac:dyDescent="0.25">
      <c r="N36" s="3"/>
      <c r="O36" s="3"/>
    </row>
  </sheetData>
  <mergeCells count="22">
    <mergeCell ref="A2:O2"/>
    <mergeCell ref="U4:U5"/>
    <mergeCell ref="M4:M5"/>
    <mergeCell ref="Q4:Q5"/>
    <mergeCell ref="R4:R5"/>
    <mergeCell ref="S4:S5"/>
    <mergeCell ref="T4:T5"/>
    <mergeCell ref="A4:A5"/>
    <mergeCell ref="B4:B5"/>
    <mergeCell ref="C4:C5"/>
    <mergeCell ref="A3:O3"/>
    <mergeCell ref="D29:L29"/>
    <mergeCell ref="D4:D5"/>
    <mergeCell ref="F4:F5"/>
    <mergeCell ref="G4:G5"/>
    <mergeCell ref="I4:I5"/>
    <mergeCell ref="K4:K5"/>
    <mergeCell ref="L4:L5"/>
    <mergeCell ref="E4:E5"/>
    <mergeCell ref="H4:H5"/>
    <mergeCell ref="J4:J5"/>
    <mergeCell ref="D21:E21"/>
  </mergeCells>
  <printOptions horizontalCentered="1" verticalCentered="1"/>
  <pageMargins left="0.11811023622047245" right="0.11811023622047245" top="0.11811023622047245" bottom="0.55118110236220474" header="0.11811023622047245" footer="0.11811023622047245"/>
  <pageSetup paperSize="9" scale="75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2"/>
  <sheetViews>
    <sheetView topLeftCell="B7" workbookViewId="0">
      <selection activeCell="F12" sqref="F12"/>
    </sheetView>
  </sheetViews>
  <sheetFormatPr defaultRowHeight="15" x14ac:dyDescent="0.25"/>
  <sheetData>
    <row r="12" spans="6:6" x14ac:dyDescent="0.25">
      <c r="F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kalai selvan</dc:creator>
  <cp:lastModifiedBy>WELCOME</cp:lastModifiedBy>
  <cp:lastPrinted>2025-12-31T06:10:01Z</cp:lastPrinted>
  <dcterms:created xsi:type="dcterms:W3CDTF">2024-05-12T06:11:50Z</dcterms:created>
  <dcterms:modified xsi:type="dcterms:W3CDTF">2026-01-27T09:33:11Z</dcterms:modified>
</cp:coreProperties>
</file>