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jeswari\PROJECT\RERA Project\Project\2025\Chengalpattu\Felixa\"/>
    </mc:Choice>
  </mc:AlternateContent>
  <bookViews>
    <workbookView xWindow="0" yWindow="0" windowWidth="25170" windowHeight="11310"/>
  </bookViews>
  <sheets>
    <sheet name="PHASE 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K22" i="1"/>
  <c r="X19" i="1"/>
  <c r="M19" i="1"/>
  <c r="L19" i="1"/>
  <c r="K19" i="1"/>
  <c r="K26" i="1" s="1"/>
  <c r="K28" i="1" s="1"/>
  <c r="S18" i="1"/>
  <c r="Q18" i="1"/>
  <c r="J18" i="1"/>
  <c r="R18" i="1" s="1"/>
  <c r="Y18" i="1" s="1"/>
  <c r="S17" i="1"/>
  <c r="R17" i="1"/>
  <c r="Y17" i="1" s="1"/>
  <c r="Q17" i="1"/>
  <c r="J17" i="1"/>
  <c r="S16" i="1"/>
  <c r="Q16" i="1"/>
  <c r="J16" i="1"/>
  <c r="R16" i="1" s="1"/>
  <c r="Y16" i="1" s="1"/>
  <c r="S15" i="1"/>
  <c r="Q15" i="1"/>
  <c r="J15" i="1"/>
  <c r="R15" i="1" s="1"/>
  <c r="Y15" i="1" s="1"/>
  <c r="S14" i="1"/>
  <c r="Q14" i="1"/>
  <c r="J14" i="1"/>
  <c r="R14" i="1" s="1"/>
  <c r="Y14" i="1" s="1"/>
  <c r="S13" i="1"/>
  <c r="Q13" i="1"/>
  <c r="J13" i="1"/>
  <c r="R13" i="1" s="1"/>
  <c r="Y13" i="1" s="1"/>
  <c r="S12" i="1"/>
  <c r="Q12" i="1"/>
  <c r="J12" i="1"/>
  <c r="R12" i="1" s="1"/>
  <c r="Y12" i="1" s="1"/>
  <c r="S11" i="1"/>
  <c r="Q11" i="1"/>
  <c r="J11" i="1"/>
  <c r="R11" i="1" s="1"/>
  <c r="Y11" i="1" s="1"/>
  <c r="S10" i="1"/>
  <c r="Q10" i="1"/>
  <c r="J10" i="1"/>
  <c r="R10" i="1" s="1"/>
  <c r="Y10" i="1" s="1"/>
  <c r="S9" i="1"/>
  <c r="Q9" i="1"/>
  <c r="J9" i="1"/>
  <c r="R9" i="1" s="1"/>
  <c r="Y9" i="1" s="1"/>
  <c r="S8" i="1"/>
  <c r="R8" i="1"/>
  <c r="Y8" i="1" s="1"/>
  <c r="Q8" i="1"/>
  <c r="J8" i="1"/>
  <c r="S7" i="1"/>
  <c r="R7" i="1"/>
  <c r="Y7" i="1" s="1"/>
  <c r="Q7" i="1"/>
  <c r="J7" i="1"/>
  <c r="S6" i="1"/>
  <c r="Q6" i="1"/>
  <c r="J6" i="1"/>
  <c r="R6" i="1" s="1"/>
  <c r="Y6" i="1" s="1"/>
  <c r="S5" i="1"/>
  <c r="Q5" i="1"/>
  <c r="J5" i="1"/>
  <c r="R5" i="1" s="1"/>
  <c r="Y5" i="1" s="1"/>
  <c r="S4" i="1"/>
  <c r="S19" i="1" s="1"/>
  <c r="Q4" i="1"/>
  <c r="Q19" i="1" s="1"/>
  <c r="J4" i="1"/>
  <c r="J19" i="1" s="1"/>
  <c r="R4" i="1" l="1"/>
  <c r="R19" i="1" l="1"/>
  <c r="Y4" i="1"/>
  <c r="Y19" i="1" s="1"/>
  <c r="Y20" i="1" l="1"/>
</calcChain>
</file>

<file path=xl/sharedStrings.xml><?xml version="1.0" encoding="utf-8"?>
<sst xmlns="http://schemas.openxmlformats.org/spreadsheetml/2006/main" count="88" uniqueCount="59">
  <si>
    <t>FELIXA SKY MILANO RERA AREA STATEMENT - PHASE - 2</t>
  </si>
  <si>
    <t>S.NO</t>
  </si>
  <si>
    <t>VILLA NO.</t>
  </si>
  <si>
    <t>FLOOR</t>
  </si>
  <si>
    <t>PLOT NO.
(APPROVAL)</t>
  </si>
  <si>
    <t>TYPE</t>
  </si>
  <si>
    <t>RERA CARPET AREA 
(sec 2(k)) (Sq.m)</t>
  </si>
  <si>
    <t>EXCLUSIVE BALCONY (Sq.m)</t>
  </si>
  <si>
    <t>EXCLUSIVE / VERANDAH / UTLITY / SERVICE / OPEN TERRACE
(Sq.m)</t>
  </si>
  <si>
    <t>PROPORTIONATE COMMON AREA (Sq.m)</t>
  </si>
  <si>
    <t>TOTAL AREA
(Sq.m)</t>
  </si>
  <si>
    <t>LAND AREA IN (Sq.m)</t>
  </si>
  <si>
    <t>CAR PARKING (NOS)</t>
  </si>
  <si>
    <t>NEW SUB DIVISION</t>
  </si>
  <si>
    <t>PATTA NO</t>
  </si>
  <si>
    <t>CARP AREA
(Sq.F)</t>
  </si>
  <si>
    <t>TOTAL AREA
(Sq.F)</t>
  </si>
  <si>
    <t>LAND AREA IN (Sq.F)</t>
  </si>
  <si>
    <t>Covered</t>
  </si>
  <si>
    <t>OPEN</t>
  </si>
  <si>
    <t>Club Hhouse</t>
  </si>
  <si>
    <t>GROUND &amp; FIRST FLOOR</t>
  </si>
  <si>
    <t>3BHK+3T</t>
  </si>
  <si>
    <t>13/35</t>
  </si>
  <si>
    <t>13/34</t>
  </si>
  <si>
    <t>13/33</t>
  </si>
  <si>
    <t>13/32</t>
  </si>
  <si>
    <t>57 &amp; 58</t>
  </si>
  <si>
    <t>13/38 &amp; 13/39</t>
  </si>
  <si>
    <t>13/40</t>
  </si>
  <si>
    <t>13/41 &amp; 13/47</t>
  </si>
  <si>
    <t>1834/1817</t>
  </si>
  <si>
    <t>7A</t>
  </si>
  <si>
    <t>13/48</t>
  </si>
  <si>
    <t>13/49</t>
  </si>
  <si>
    <t>13/50</t>
  </si>
  <si>
    <t>13/54</t>
  </si>
  <si>
    <t>13/53</t>
  </si>
  <si>
    <t>12A</t>
  </si>
  <si>
    <t>13/44 &amp; 13/51</t>
  </si>
  <si>
    <t>13/43</t>
  </si>
  <si>
    <t>13/42</t>
  </si>
  <si>
    <t>DWELLING UNIT SUB TOTAL</t>
  </si>
  <si>
    <t>GIFTED AREA ROAD</t>
  </si>
  <si>
    <t xml:space="preserve">PROPOTIONATE COMMON AREA BREAKUP </t>
  </si>
  <si>
    <t>GIFTED AREA TANGEDCO</t>
  </si>
  <si>
    <t>CAR PARK</t>
  </si>
  <si>
    <t>GIFTED AREA LOCAL BODY</t>
  </si>
  <si>
    <t>COVERED SITOUT</t>
  </si>
  <si>
    <t>GIFTED AREA OSR</t>
  </si>
  <si>
    <t>WALL AREA</t>
  </si>
  <si>
    <t>SHORTFALL IN LAND EXTENT</t>
  </si>
  <si>
    <t>ALLOCATED LAYOUT PROJECT IN LAND EXTENT</t>
  </si>
  <si>
    <t>WILL BE PROVIDED FROM PHASE-1</t>
  </si>
  <si>
    <t>GRAND TOTAL</t>
  </si>
  <si>
    <t>AMNETIES AREA</t>
  </si>
  <si>
    <t>NOTES :-</t>
  </si>
  <si>
    <t>COMMON AREA</t>
  </si>
  <si>
    <r>
      <t xml:space="preserve">For the above each Villa, an additional extent of </t>
    </r>
    <r>
      <rPr>
        <b/>
        <sz val="11"/>
        <color theme="1"/>
        <rFont val="Calibri"/>
        <family val="2"/>
        <scheme val="minor"/>
      </rPr>
      <t>9.35 Sq.M</t>
    </r>
    <r>
      <rPr>
        <sz val="11"/>
        <color theme="1"/>
        <rFont val="Calibri"/>
        <family val="2"/>
        <scheme val="minor"/>
      </rPr>
      <t xml:space="preserve"> shall be allocated towards UDS–Build-up Area, and an additional extent of </t>
    </r>
    <r>
      <rPr>
        <b/>
        <sz val="11"/>
        <color theme="1"/>
        <rFont val="Calibri"/>
        <family val="2"/>
        <scheme val="minor"/>
      </rPr>
      <t>4.56 Sq.M</t>
    </r>
    <r>
      <rPr>
        <sz val="11"/>
        <color theme="1"/>
        <rFont val="Calibri"/>
        <family val="2"/>
        <scheme val="minor"/>
      </rPr>
      <t xml:space="preserve"> shall be allocated towards UDS–Land, earmarked for the Club House. Such allocation shall be effected partly out of the land comprised in </t>
    </r>
    <r>
      <rPr>
        <b/>
        <sz val="11"/>
        <color theme="1"/>
        <rFont val="Calibri"/>
        <family val="2"/>
        <scheme val="minor"/>
      </rPr>
      <t>Survey No.13/9B3F, Karanai Village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</si>
</sst>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_(* #,##0_);_(* \(#,##0\);_(* &quot;-&quot;_);_(@_)"/>
    <numFmt numFmtId="165" formatCode="[$-409]General"/>
    <numFmt numFmtId="166" formatCode="_(* #,##0.00_);_(* \(#,##0.00\);_(* &quot;-&quot;??_);_(@_)"/>
    <numFmt numFmtId="167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4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</font>
    <font>
      <b/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5" fontId="7" fillId="0" borderId="0" applyBorder="0" applyProtection="0"/>
  </cellStyleXfs>
  <cellXfs count="88">
    <xf numFmtId="0" fontId="0" fillId="0" borderId="0" xfId="0"/>
    <xf numFmtId="164" fontId="5" fillId="0" borderId="0" xfId="2" applyNumberFormat="1" applyFont="1"/>
    <xf numFmtId="0" fontId="6" fillId="0" borderId="0" xfId="2" applyFont="1"/>
    <xf numFmtId="0" fontId="3" fillId="0" borderId="0" xfId="2"/>
    <xf numFmtId="0" fontId="9" fillId="0" borderId="0" xfId="2" applyFont="1" applyAlignment="1">
      <alignment horizontal="center" wrapText="1"/>
    </xf>
    <xf numFmtId="165" fontId="8" fillId="0" borderId="5" xfId="3" applyFont="1" applyBorder="1" applyAlignment="1">
      <alignment horizontal="center" vertical="center" wrapText="1"/>
    </xf>
    <xf numFmtId="165" fontId="8" fillId="0" borderId="6" xfId="3" applyFont="1" applyBorder="1" applyAlignment="1">
      <alignment horizontal="center" vertical="center" wrapText="1"/>
    </xf>
    <xf numFmtId="165" fontId="6" fillId="0" borderId="7" xfId="3" applyFont="1" applyBorder="1" applyAlignment="1">
      <alignment horizontal="center" vertical="center"/>
    </xf>
    <xf numFmtId="165" fontId="6" fillId="0" borderId="8" xfId="3" applyFont="1" applyBorder="1" applyAlignment="1">
      <alignment horizontal="center" vertical="center"/>
    </xf>
    <xf numFmtId="165" fontId="6" fillId="0" borderId="8" xfId="3" applyFont="1" applyBorder="1" applyAlignment="1">
      <alignment horizontal="left" vertical="center"/>
    </xf>
    <xf numFmtId="165" fontId="10" fillId="0" borderId="8" xfId="3" applyFont="1" applyBorder="1" applyAlignment="1">
      <alignment horizontal="center" vertical="center"/>
    </xf>
    <xf numFmtId="166" fontId="6" fillId="0" borderId="8" xfId="1" applyFont="1" applyFill="1" applyBorder="1"/>
    <xf numFmtId="166" fontId="6" fillId="0" borderId="8" xfId="1" applyFont="1" applyFill="1" applyBorder="1" applyAlignment="1">
      <alignment horizontal="center" vertical="center"/>
    </xf>
    <xf numFmtId="164" fontId="5" fillId="0" borderId="9" xfId="2" applyNumberFormat="1" applyFont="1" applyBorder="1"/>
    <xf numFmtId="166" fontId="5" fillId="0" borderId="0" xfId="1" applyFont="1" applyBorder="1"/>
    <xf numFmtId="166" fontId="6" fillId="0" borderId="0" xfId="2" quotePrefix="1" applyNumberFormat="1" applyFont="1" applyAlignment="1">
      <alignment horizontal="center"/>
    </xf>
    <xf numFmtId="0" fontId="6" fillId="0" borderId="0" xfId="2" applyFont="1" applyAlignment="1">
      <alignment horizontal="center"/>
    </xf>
    <xf numFmtId="167" fontId="5" fillId="0" borderId="0" xfId="1" applyNumberFormat="1" applyFont="1" applyBorder="1"/>
    <xf numFmtId="167" fontId="6" fillId="0" borderId="0" xfId="2" applyNumberFormat="1" applyFont="1"/>
    <xf numFmtId="167" fontId="11" fillId="0" borderId="0" xfId="2" applyNumberFormat="1" applyFont="1"/>
    <xf numFmtId="166" fontId="6" fillId="0" borderId="0" xfId="2" applyNumberFormat="1" applyFont="1"/>
    <xf numFmtId="43" fontId="6" fillId="0" borderId="0" xfId="2" applyNumberFormat="1" applyFont="1"/>
    <xf numFmtId="165" fontId="6" fillId="0" borderId="10" xfId="3" applyFont="1" applyBorder="1" applyAlignment="1">
      <alignment horizontal="center" vertical="center"/>
    </xf>
    <xf numFmtId="165" fontId="6" fillId="0" borderId="11" xfId="3" applyFont="1" applyBorder="1" applyAlignment="1">
      <alignment horizontal="center" vertical="center"/>
    </xf>
    <xf numFmtId="165" fontId="6" fillId="0" borderId="11" xfId="3" applyFont="1" applyBorder="1" applyAlignment="1">
      <alignment horizontal="left" vertical="center"/>
    </xf>
    <xf numFmtId="165" fontId="10" fillId="0" borderId="11" xfId="3" applyFont="1" applyBorder="1" applyAlignment="1">
      <alignment horizontal="center" vertical="center"/>
    </xf>
    <xf numFmtId="166" fontId="6" fillId="0" borderId="11" xfId="1" applyFont="1" applyFill="1" applyBorder="1"/>
    <xf numFmtId="166" fontId="6" fillId="0" borderId="11" xfId="1" applyFont="1" applyFill="1" applyBorder="1" applyAlignment="1">
      <alignment horizontal="center" vertical="center"/>
    </xf>
    <xf numFmtId="164" fontId="5" fillId="0" borderId="12" xfId="2" applyNumberFormat="1" applyFont="1" applyBorder="1"/>
    <xf numFmtId="166" fontId="6" fillId="0" borderId="0" xfId="2" applyNumberFormat="1" applyFont="1" applyAlignment="1">
      <alignment horizontal="center"/>
    </xf>
    <xf numFmtId="43" fontId="12" fillId="0" borderId="0" xfId="2" applyNumberFormat="1" applyFont="1"/>
    <xf numFmtId="165" fontId="6" fillId="0" borderId="13" xfId="3" applyFont="1" applyBorder="1" applyAlignment="1">
      <alignment horizontal="center" vertical="center"/>
    </xf>
    <xf numFmtId="165" fontId="6" fillId="0" borderId="14" xfId="3" applyFont="1" applyBorder="1" applyAlignment="1">
      <alignment horizontal="center" vertical="center"/>
    </xf>
    <xf numFmtId="165" fontId="6" fillId="0" borderId="14" xfId="3" applyFont="1" applyBorder="1" applyAlignment="1">
      <alignment horizontal="left" vertical="center"/>
    </xf>
    <xf numFmtId="165" fontId="10" fillId="0" borderId="14" xfId="3" applyFont="1" applyBorder="1" applyAlignment="1">
      <alignment horizontal="center" vertical="center"/>
    </xf>
    <xf numFmtId="166" fontId="6" fillId="0" borderId="14" xfId="1" applyFont="1" applyFill="1" applyBorder="1"/>
    <xf numFmtId="166" fontId="6" fillId="0" borderId="14" xfId="1" applyFont="1" applyFill="1" applyBorder="1" applyAlignment="1">
      <alignment horizontal="center" vertical="center"/>
    </xf>
    <xf numFmtId="165" fontId="6" fillId="0" borderId="15" xfId="3" applyFont="1" applyBorder="1" applyAlignment="1">
      <alignment horizontal="center" vertical="center"/>
    </xf>
    <xf numFmtId="165" fontId="6" fillId="0" borderId="16" xfId="3" applyFont="1" applyBorder="1" applyAlignment="1">
      <alignment horizontal="center" vertical="center"/>
    </xf>
    <xf numFmtId="166" fontId="12" fillId="0" borderId="16" xfId="1" applyFont="1" applyFill="1" applyBorder="1"/>
    <xf numFmtId="166" fontId="12" fillId="0" borderId="16" xfId="1" applyFont="1" applyFill="1" applyBorder="1" applyAlignment="1">
      <alignment horizontal="center" vertical="center"/>
    </xf>
    <xf numFmtId="167" fontId="12" fillId="0" borderId="17" xfId="1" applyNumberFormat="1" applyFont="1" applyFill="1" applyBorder="1" applyAlignment="1">
      <alignment horizontal="center" vertical="center"/>
    </xf>
    <xf numFmtId="167" fontId="12" fillId="0" borderId="18" xfId="1" applyNumberFormat="1" applyFont="1" applyFill="1" applyBorder="1" applyAlignment="1">
      <alignment horizontal="center" vertical="center"/>
    </xf>
    <xf numFmtId="164" fontId="13" fillId="0" borderId="0" xfId="2" applyNumberFormat="1" applyFont="1"/>
    <xf numFmtId="164" fontId="14" fillId="0" borderId="0" xfId="2" applyNumberFormat="1" applyFont="1"/>
    <xf numFmtId="165" fontId="6" fillId="0" borderId="19" xfId="3" applyFont="1" applyBorder="1" applyAlignment="1">
      <alignment horizontal="center" vertical="center"/>
    </xf>
    <xf numFmtId="165" fontId="6" fillId="0" borderId="20" xfId="3" applyFont="1" applyBorder="1" applyAlignment="1">
      <alignment horizontal="center" vertical="center"/>
    </xf>
    <xf numFmtId="165" fontId="6" fillId="0" borderId="20" xfId="3" applyFont="1" applyBorder="1" applyAlignment="1">
      <alignment horizontal="left" vertical="center"/>
    </xf>
    <xf numFmtId="165" fontId="10" fillId="0" borderId="20" xfId="3" applyFont="1" applyBorder="1" applyAlignment="1">
      <alignment horizontal="center" vertical="center"/>
    </xf>
    <xf numFmtId="166" fontId="6" fillId="0" borderId="20" xfId="1" applyFont="1" applyFill="1" applyBorder="1"/>
    <xf numFmtId="166" fontId="6" fillId="0" borderId="20" xfId="1" applyFont="1" applyFill="1" applyBorder="1" applyAlignment="1">
      <alignment horizontal="center" vertical="center"/>
    </xf>
    <xf numFmtId="166" fontId="6" fillId="0" borderId="21" xfId="1" applyFont="1" applyFill="1" applyBorder="1" applyAlignment="1">
      <alignment horizontal="center" vertical="center"/>
    </xf>
    <xf numFmtId="164" fontId="5" fillId="0" borderId="22" xfId="2" applyNumberFormat="1" applyFont="1" applyBorder="1"/>
    <xf numFmtId="164" fontId="6" fillId="0" borderId="0" xfId="2" applyNumberFormat="1" applyFont="1"/>
    <xf numFmtId="165" fontId="6" fillId="0" borderId="23" xfId="3" applyFont="1" applyBorder="1" applyAlignment="1">
      <alignment horizontal="center" vertical="center"/>
    </xf>
    <xf numFmtId="165" fontId="6" fillId="0" borderId="24" xfId="3" applyFont="1" applyBorder="1" applyAlignment="1">
      <alignment horizontal="center" vertical="center"/>
    </xf>
    <xf numFmtId="166" fontId="12" fillId="0" borderId="24" xfId="1" applyFont="1" applyFill="1" applyBorder="1"/>
    <xf numFmtId="166" fontId="12" fillId="0" borderId="25" xfId="1" applyFont="1" applyFill="1" applyBorder="1"/>
    <xf numFmtId="164" fontId="5" fillId="0" borderId="26" xfId="2" applyNumberFormat="1" applyFont="1" applyBorder="1"/>
    <xf numFmtId="0" fontId="15" fillId="0" borderId="0" xfId="2" applyFont="1"/>
    <xf numFmtId="0" fontId="6" fillId="3" borderId="0" xfId="2" applyFont="1" applyFill="1"/>
    <xf numFmtId="166" fontId="6" fillId="0" borderId="24" xfId="1" applyFont="1" applyFill="1" applyBorder="1"/>
    <xf numFmtId="166" fontId="12" fillId="0" borderId="24" xfId="1" applyFont="1" applyFill="1" applyBorder="1" applyAlignment="1">
      <alignment horizontal="center" vertical="center"/>
    </xf>
    <xf numFmtId="166" fontId="12" fillId="0" borderId="25" xfId="1" applyFont="1" applyFill="1" applyBorder="1" applyAlignment="1">
      <alignment horizontal="center" vertical="center"/>
    </xf>
    <xf numFmtId="165" fontId="6" fillId="0" borderId="27" xfId="3" applyFont="1" applyBorder="1" applyAlignment="1">
      <alignment horizontal="center" vertical="center"/>
    </xf>
    <xf numFmtId="165" fontId="6" fillId="0" borderId="28" xfId="3" applyFont="1" applyBorder="1" applyAlignment="1">
      <alignment horizontal="center" vertical="center"/>
    </xf>
    <xf numFmtId="166" fontId="6" fillId="0" borderId="28" xfId="1" applyFont="1" applyFill="1" applyBorder="1"/>
    <xf numFmtId="166" fontId="12" fillId="0" borderId="28" xfId="1" applyFont="1" applyFill="1" applyBorder="1" applyAlignment="1">
      <alignment horizontal="center" vertical="center"/>
    </xf>
    <xf numFmtId="166" fontId="12" fillId="0" borderId="29" xfId="1" applyFont="1" applyFill="1" applyBorder="1" applyAlignment="1">
      <alignment horizontal="center" vertical="center"/>
    </xf>
    <xf numFmtId="164" fontId="5" fillId="0" borderId="30" xfId="2" applyNumberFormat="1" applyFont="1" applyBorder="1"/>
    <xf numFmtId="0" fontId="0" fillId="0" borderId="2" xfId="0" applyBorder="1"/>
    <xf numFmtId="0" fontId="0" fillId="0" borderId="3" xfId="0" applyBorder="1"/>
    <xf numFmtId="43" fontId="0" fillId="0" borderId="0" xfId="0" applyNumberFormat="1"/>
    <xf numFmtId="0" fontId="0" fillId="0" borderId="31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" fillId="0" borderId="11" xfId="2" applyFont="1" applyBorder="1" applyAlignment="1">
      <alignment horizontal="right" vertical="center"/>
    </xf>
    <xf numFmtId="0" fontId="2" fillId="0" borderId="14" xfId="2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0" xfId="2" applyFont="1" applyAlignment="1">
      <alignment horizontal="center" wrapText="1"/>
    </xf>
    <xf numFmtId="0" fontId="2" fillId="0" borderId="16" xfId="2" applyFont="1" applyBorder="1" applyAlignment="1">
      <alignment horizontal="right" vertical="center"/>
    </xf>
    <xf numFmtId="165" fontId="8" fillId="0" borderId="5" xfId="3" applyFont="1" applyBorder="1" applyAlignment="1">
      <alignment horizontal="center" vertical="center" wrapText="1"/>
    </xf>
    <xf numFmtId="165" fontId="8" fillId="0" borderId="6" xfId="3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8" fillId="0" borderId="4" xfId="3" applyFont="1" applyBorder="1" applyAlignment="1">
      <alignment horizontal="center" vertical="center" wrapText="1"/>
    </xf>
  </cellXfs>
  <cellStyles count="4">
    <cellStyle name="Comma" xfId="1" builtinId="3"/>
    <cellStyle name="Excel Built-in Normal 1" xfId="3"/>
    <cellStyle name="Normal" xfId="0" builtinId="0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CT%20DETAILS%20-%20CHENNAI\5.%20FELIXA%20SKY%20MILANO%20-%20Karanai%20S.No.%209B3\Approval\FX_SKYMILANO_RERA_AREA_STATEMENT_-_12-11-2025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RA NEW"/>
      <sheetName val="PHASE 2"/>
      <sheetName val="OVERALL SUMMARY"/>
      <sheetName val="COMMERCIAL UNIT AREA"/>
      <sheetName val="Sheet1"/>
      <sheetName val="COMMERCIAL COMMON AREA"/>
      <sheetName val="UNIT PRICE SHEET "/>
      <sheetName val="Sheet2"/>
      <sheetName val="LAND AREA FOR LEGAL DOUCMENT"/>
    </sheetNames>
    <sheetDataSet>
      <sheetData sheetId="0"/>
      <sheetData sheetId="1"/>
      <sheetData sheetId="2">
        <row r="75">
          <cell r="C75">
            <v>49.44</v>
          </cell>
        </row>
        <row r="76">
          <cell r="C76">
            <v>49.44</v>
          </cell>
        </row>
      </sheetData>
      <sheetData sheetId="3">
        <row r="20">
          <cell r="BL20">
            <v>1698.2111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showGridLines="0" tabSelected="1" topLeftCell="C1" workbookViewId="0">
      <selection activeCell="H37" sqref="H37"/>
    </sheetView>
  </sheetViews>
  <sheetFormatPr defaultRowHeight="15" x14ac:dyDescent="0.25"/>
  <cols>
    <col min="3" max="3" width="20.28515625" bestFit="1" customWidth="1"/>
    <col min="4" max="4" width="10.7109375" bestFit="1" customWidth="1"/>
    <col min="5" max="5" width="7.85546875" bestFit="1" customWidth="1"/>
    <col min="6" max="6" width="12.42578125" customWidth="1"/>
    <col min="7" max="7" width="11" customWidth="1"/>
    <col min="8" max="8" width="14.5703125" customWidth="1"/>
    <col min="9" max="9" width="14.140625" customWidth="1"/>
    <col min="10" max="10" width="10.85546875" bestFit="1" customWidth="1"/>
    <col min="11" max="11" width="10.85546875" customWidth="1"/>
    <col min="12" max="12" width="10" customWidth="1"/>
    <col min="13" max="13" width="11.85546875" bestFit="1" customWidth="1"/>
    <col min="14" max="14" width="7.5703125" customWidth="1"/>
    <col min="15" max="15" width="24.7109375" customWidth="1"/>
    <col min="16" max="16" width="13.85546875" customWidth="1"/>
    <col min="17" max="17" width="11.85546875" customWidth="1"/>
  </cols>
  <sheetData>
    <row r="1" spans="1:30" s="2" customFormat="1" ht="18.75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  <c r="N1" s="1"/>
      <c r="O1" s="1"/>
      <c r="P1" s="1"/>
      <c r="Q1" s="1"/>
    </row>
    <row r="2" spans="1:30" s="3" customFormat="1" ht="35.1" customHeight="1" x14ac:dyDescent="0.25">
      <c r="A2" s="87" t="s">
        <v>1</v>
      </c>
      <c r="B2" s="82" t="s">
        <v>2</v>
      </c>
      <c r="C2" s="82" t="s">
        <v>3</v>
      </c>
      <c r="D2" s="82" t="s">
        <v>4</v>
      </c>
      <c r="E2" s="82" t="s">
        <v>5</v>
      </c>
      <c r="F2" s="82" t="s">
        <v>6</v>
      </c>
      <c r="G2" s="82" t="s">
        <v>7</v>
      </c>
      <c r="H2" s="82" t="s">
        <v>8</v>
      </c>
      <c r="I2" s="82" t="s">
        <v>9</v>
      </c>
      <c r="J2" s="82" t="s">
        <v>10</v>
      </c>
      <c r="K2" s="82" t="s">
        <v>11</v>
      </c>
      <c r="L2" s="82" t="s">
        <v>12</v>
      </c>
      <c r="M2" s="83"/>
      <c r="N2" s="1"/>
      <c r="O2" s="80" t="s">
        <v>13</v>
      </c>
      <c r="P2" s="80" t="s">
        <v>14</v>
      </c>
      <c r="Q2" s="80" t="s">
        <v>15</v>
      </c>
      <c r="R2" s="80" t="s">
        <v>16</v>
      </c>
      <c r="S2" s="80" t="s">
        <v>17</v>
      </c>
      <c r="V2" s="4"/>
      <c r="W2" s="4"/>
      <c r="X2" s="4"/>
    </row>
    <row r="3" spans="1:30" s="3" customFormat="1" ht="29.25" customHeight="1" x14ac:dyDescent="0.25">
      <c r="A3" s="87"/>
      <c r="B3" s="82"/>
      <c r="C3" s="82"/>
      <c r="D3" s="82"/>
      <c r="E3" s="82"/>
      <c r="F3" s="82"/>
      <c r="G3" s="82"/>
      <c r="H3" s="82"/>
      <c r="I3" s="82"/>
      <c r="J3" s="82"/>
      <c r="K3" s="82"/>
      <c r="L3" s="5" t="s">
        <v>18</v>
      </c>
      <c r="M3" s="6" t="s">
        <v>19</v>
      </c>
      <c r="N3" s="1"/>
      <c r="O3" s="80"/>
      <c r="P3" s="80"/>
      <c r="Q3" s="80"/>
      <c r="R3" s="80"/>
      <c r="S3" s="80"/>
      <c r="V3" s="4"/>
      <c r="W3" s="4"/>
      <c r="X3" s="4" t="s">
        <v>20</v>
      </c>
    </row>
    <row r="4" spans="1:30" s="2" customFormat="1" x14ac:dyDescent="0.25">
      <c r="A4" s="7">
        <v>1</v>
      </c>
      <c r="B4" s="8">
        <v>1</v>
      </c>
      <c r="C4" s="9" t="s">
        <v>21</v>
      </c>
      <c r="D4" s="8">
        <v>53</v>
      </c>
      <c r="E4" s="10" t="s">
        <v>22</v>
      </c>
      <c r="F4" s="11">
        <v>116.69</v>
      </c>
      <c r="G4" s="11">
        <v>0</v>
      </c>
      <c r="H4" s="12">
        <v>4.49</v>
      </c>
      <c r="I4" s="11">
        <v>32.332000000000001</v>
      </c>
      <c r="J4" s="11">
        <f>+F4+G4+I4</f>
        <v>149.02199999999999</v>
      </c>
      <c r="K4" s="12">
        <v>101.8961</v>
      </c>
      <c r="L4" s="13">
        <v>1</v>
      </c>
      <c r="M4" s="13">
        <v>0</v>
      </c>
      <c r="N4" s="14"/>
      <c r="O4" s="15" t="s">
        <v>23</v>
      </c>
      <c r="P4" s="16">
        <v>1834</v>
      </c>
      <c r="Q4" s="17">
        <f>ROUND(F4*10.764,0)</f>
        <v>1256</v>
      </c>
      <c r="R4" s="18">
        <f>ROUND(J4*10.764,0)</f>
        <v>1604</v>
      </c>
      <c r="S4" s="19">
        <f>ROUND(K4*10.764,0)</f>
        <v>1097</v>
      </c>
      <c r="V4" s="20"/>
      <c r="W4" s="20"/>
      <c r="X4" s="20">
        <v>101</v>
      </c>
      <c r="Y4" s="21">
        <f>R4+X4</f>
        <v>1705</v>
      </c>
      <c r="Z4" s="21"/>
      <c r="AA4" s="21"/>
      <c r="AB4" s="21"/>
      <c r="AD4" s="21"/>
    </row>
    <row r="5" spans="1:30" s="2" customFormat="1" x14ac:dyDescent="0.25">
      <c r="A5" s="22">
        <v>2</v>
      </c>
      <c r="B5" s="23">
        <v>2</v>
      </c>
      <c r="C5" s="24" t="s">
        <v>21</v>
      </c>
      <c r="D5" s="23">
        <v>54</v>
      </c>
      <c r="E5" s="25" t="s">
        <v>22</v>
      </c>
      <c r="F5" s="26">
        <v>116.69</v>
      </c>
      <c r="G5" s="26">
        <v>0</v>
      </c>
      <c r="H5" s="27">
        <v>4.49</v>
      </c>
      <c r="I5" s="26">
        <v>32.332000000000001</v>
      </c>
      <c r="J5" s="26">
        <f t="shared" ref="J5:J18" si="0">+F5+G5+I5</f>
        <v>149.02199999999999</v>
      </c>
      <c r="K5" s="27">
        <v>105.43</v>
      </c>
      <c r="L5" s="28">
        <v>1</v>
      </c>
      <c r="M5" s="28">
        <v>0</v>
      </c>
      <c r="N5" s="14"/>
      <c r="O5" s="29" t="s">
        <v>24</v>
      </c>
      <c r="P5" s="16">
        <v>1834</v>
      </c>
      <c r="Q5" s="17">
        <f t="shared" ref="Q5:Q18" si="1">ROUND(F5*10.764,0)</f>
        <v>1256</v>
      </c>
      <c r="R5" s="18">
        <f t="shared" ref="R5:S18" si="2">ROUND(J5*10.764,0)</f>
        <v>1604</v>
      </c>
      <c r="S5" s="19">
        <f t="shared" si="2"/>
        <v>1135</v>
      </c>
      <c r="V5" s="20"/>
      <c r="W5" s="20"/>
      <c r="X5" s="20">
        <v>101</v>
      </c>
      <c r="Y5" s="21">
        <f t="shared" ref="Y5:Y18" si="3">R5+X5</f>
        <v>1705</v>
      </c>
    </row>
    <row r="6" spans="1:30" s="2" customFormat="1" x14ac:dyDescent="0.25">
      <c r="A6" s="22">
        <v>3</v>
      </c>
      <c r="B6" s="23">
        <v>3</v>
      </c>
      <c r="C6" s="24" t="s">
        <v>21</v>
      </c>
      <c r="D6" s="23">
        <v>55</v>
      </c>
      <c r="E6" s="25" t="s">
        <v>22</v>
      </c>
      <c r="F6" s="26">
        <v>135.97000000000003</v>
      </c>
      <c r="G6" s="26">
        <v>0</v>
      </c>
      <c r="H6" s="27">
        <v>4.9000000000000004</v>
      </c>
      <c r="I6" s="26">
        <v>38.771999999999991</v>
      </c>
      <c r="J6" s="26">
        <f t="shared" si="0"/>
        <v>174.74200000000002</v>
      </c>
      <c r="K6" s="27">
        <v>122.87</v>
      </c>
      <c r="L6" s="28">
        <v>1</v>
      </c>
      <c r="M6" s="28">
        <v>1</v>
      </c>
      <c r="N6" s="14"/>
      <c r="O6" s="29" t="s">
        <v>25</v>
      </c>
      <c r="P6" s="16">
        <v>1834</v>
      </c>
      <c r="Q6" s="17">
        <f t="shared" si="1"/>
        <v>1464</v>
      </c>
      <c r="R6" s="18">
        <f t="shared" si="2"/>
        <v>1881</v>
      </c>
      <c r="S6" s="19">
        <f t="shared" si="2"/>
        <v>1323</v>
      </c>
      <c r="V6" s="20"/>
      <c r="W6" s="20"/>
      <c r="X6" s="20">
        <v>101</v>
      </c>
      <c r="Y6" s="21">
        <f t="shared" si="3"/>
        <v>1982</v>
      </c>
    </row>
    <row r="7" spans="1:30" s="2" customFormat="1" x14ac:dyDescent="0.25">
      <c r="A7" s="22">
        <v>4</v>
      </c>
      <c r="B7" s="23">
        <v>4</v>
      </c>
      <c r="C7" s="24" t="s">
        <v>21</v>
      </c>
      <c r="D7" s="23">
        <v>56</v>
      </c>
      <c r="E7" s="25" t="s">
        <v>22</v>
      </c>
      <c r="F7" s="26">
        <v>135.97000000000003</v>
      </c>
      <c r="G7" s="26">
        <v>0</v>
      </c>
      <c r="H7" s="27">
        <v>4.9000000000000004</v>
      </c>
      <c r="I7" s="26">
        <v>38.771999999999991</v>
      </c>
      <c r="J7" s="26">
        <f t="shared" si="0"/>
        <v>174.74200000000002</v>
      </c>
      <c r="K7" s="27">
        <v>129.97999999999999</v>
      </c>
      <c r="L7" s="28">
        <v>1</v>
      </c>
      <c r="M7" s="28">
        <v>1</v>
      </c>
      <c r="N7" s="14"/>
      <c r="O7" s="29" t="s">
        <v>26</v>
      </c>
      <c r="P7" s="16">
        <v>1834</v>
      </c>
      <c r="Q7" s="17">
        <f t="shared" si="1"/>
        <v>1464</v>
      </c>
      <c r="R7" s="18">
        <f t="shared" si="2"/>
        <v>1881</v>
      </c>
      <c r="S7" s="19">
        <f t="shared" si="2"/>
        <v>1399</v>
      </c>
      <c r="V7" s="20"/>
      <c r="W7" s="20"/>
      <c r="X7" s="20">
        <v>101</v>
      </c>
      <c r="Y7" s="21">
        <f t="shared" si="3"/>
        <v>1982</v>
      </c>
    </row>
    <row r="8" spans="1:30" s="2" customFormat="1" x14ac:dyDescent="0.25">
      <c r="A8" s="22">
        <v>5</v>
      </c>
      <c r="B8" s="23">
        <v>5</v>
      </c>
      <c r="C8" s="24" t="s">
        <v>21</v>
      </c>
      <c r="D8" s="23" t="s">
        <v>27</v>
      </c>
      <c r="E8" s="25" t="s">
        <v>22</v>
      </c>
      <c r="F8" s="26">
        <v>117.17000000000002</v>
      </c>
      <c r="G8" s="26">
        <v>0</v>
      </c>
      <c r="H8" s="27">
        <v>4.45</v>
      </c>
      <c r="I8" s="26">
        <v>35.811999999999998</v>
      </c>
      <c r="J8" s="26">
        <f t="shared" si="0"/>
        <v>152.98200000000003</v>
      </c>
      <c r="K8" s="27">
        <v>111.5</v>
      </c>
      <c r="L8" s="28">
        <v>1</v>
      </c>
      <c r="M8" s="28">
        <v>1</v>
      </c>
      <c r="N8" s="14"/>
      <c r="O8" s="29" t="s">
        <v>28</v>
      </c>
      <c r="P8" s="16">
        <v>1834</v>
      </c>
      <c r="Q8" s="17">
        <f t="shared" si="1"/>
        <v>1261</v>
      </c>
      <c r="R8" s="18">
        <f t="shared" si="2"/>
        <v>1647</v>
      </c>
      <c r="S8" s="19">
        <f t="shared" si="2"/>
        <v>1200</v>
      </c>
      <c r="V8" s="20"/>
      <c r="W8" s="20"/>
      <c r="X8" s="20">
        <v>101</v>
      </c>
      <c r="Y8" s="30">
        <f t="shared" si="3"/>
        <v>1748</v>
      </c>
    </row>
    <row r="9" spans="1:30" s="2" customFormat="1" x14ac:dyDescent="0.25">
      <c r="A9" s="22">
        <v>6</v>
      </c>
      <c r="B9" s="23">
        <v>6</v>
      </c>
      <c r="C9" s="24" t="s">
        <v>21</v>
      </c>
      <c r="D9" s="23">
        <v>59</v>
      </c>
      <c r="E9" s="25" t="s">
        <v>22</v>
      </c>
      <c r="F9" s="26">
        <v>117.17000000000002</v>
      </c>
      <c r="G9" s="26">
        <v>0</v>
      </c>
      <c r="H9" s="27">
        <v>4.45</v>
      </c>
      <c r="I9" s="26">
        <v>35.811999999999998</v>
      </c>
      <c r="J9" s="26">
        <f t="shared" si="0"/>
        <v>152.98200000000003</v>
      </c>
      <c r="K9" s="27">
        <v>110.735</v>
      </c>
      <c r="L9" s="28">
        <v>1</v>
      </c>
      <c r="M9" s="28">
        <v>1</v>
      </c>
      <c r="N9" s="14"/>
      <c r="O9" s="29" t="s">
        <v>29</v>
      </c>
      <c r="P9" s="16">
        <v>1834</v>
      </c>
      <c r="Q9" s="17">
        <f t="shared" si="1"/>
        <v>1261</v>
      </c>
      <c r="R9" s="18">
        <f t="shared" si="2"/>
        <v>1647</v>
      </c>
      <c r="S9" s="19">
        <f t="shared" si="2"/>
        <v>1192</v>
      </c>
      <c r="V9" s="20"/>
      <c r="W9" s="20"/>
      <c r="X9" s="20">
        <v>101</v>
      </c>
      <c r="Y9" s="30">
        <f t="shared" si="3"/>
        <v>1748</v>
      </c>
    </row>
    <row r="10" spans="1:30" s="2" customFormat="1" x14ac:dyDescent="0.25">
      <c r="A10" s="22">
        <v>7</v>
      </c>
      <c r="B10" s="23">
        <v>7</v>
      </c>
      <c r="C10" s="24" t="s">
        <v>21</v>
      </c>
      <c r="D10" s="23">
        <v>60</v>
      </c>
      <c r="E10" s="25" t="s">
        <v>22</v>
      </c>
      <c r="F10" s="26">
        <v>117.17000000000002</v>
      </c>
      <c r="G10" s="26">
        <v>0</v>
      </c>
      <c r="H10" s="27">
        <v>4.45</v>
      </c>
      <c r="I10" s="26">
        <v>35.811999999999998</v>
      </c>
      <c r="J10" s="26">
        <f t="shared" si="0"/>
        <v>152.98200000000003</v>
      </c>
      <c r="K10" s="27">
        <v>108.83</v>
      </c>
      <c r="L10" s="28">
        <v>1</v>
      </c>
      <c r="M10" s="28">
        <v>1</v>
      </c>
      <c r="N10" s="14"/>
      <c r="O10" s="29" t="s">
        <v>30</v>
      </c>
      <c r="P10" s="15" t="s">
        <v>31</v>
      </c>
      <c r="Q10" s="17">
        <f t="shared" si="1"/>
        <v>1261</v>
      </c>
      <c r="R10" s="18">
        <f t="shared" si="2"/>
        <v>1647</v>
      </c>
      <c r="S10" s="19">
        <f t="shared" si="2"/>
        <v>1171</v>
      </c>
      <c r="V10" s="20"/>
      <c r="W10" s="20"/>
      <c r="X10" s="20">
        <v>101</v>
      </c>
      <c r="Y10" s="30">
        <f t="shared" si="3"/>
        <v>1748</v>
      </c>
    </row>
    <row r="11" spans="1:30" s="2" customFormat="1" x14ac:dyDescent="0.25">
      <c r="A11" s="22">
        <v>8</v>
      </c>
      <c r="B11" s="23" t="s">
        <v>32</v>
      </c>
      <c r="C11" s="24" t="s">
        <v>21</v>
      </c>
      <c r="D11" s="23">
        <v>61</v>
      </c>
      <c r="E11" s="25" t="s">
        <v>22</v>
      </c>
      <c r="F11" s="26">
        <v>117.17000000000002</v>
      </c>
      <c r="G11" s="26">
        <v>0</v>
      </c>
      <c r="H11" s="27">
        <v>4.45</v>
      </c>
      <c r="I11" s="26">
        <v>35.811999999999998</v>
      </c>
      <c r="J11" s="26">
        <f t="shared" si="0"/>
        <v>152.98200000000003</v>
      </c>
      <c r="K11" s="27">
        <v>106.92</v>
      </c>
      <c r="L11" s="28">
        <v>1</v>
      </c>
      <c r="M11" s="28">
        <v>1</v>
      </c>
      <c r="N11" s="14"/>
      <c r="O11" s="29" t="s">
        <v>33</v>
      </c>
      <c r="P11" s="16">
        <v>1817</v>
      </c>
      <c r="Q11" s="17">
        <f t="shared" si="1"/>
        <v>1261</v>
      </c>
      <c r="R11" s="18">
        <f t="shared" si="2"/>
        <v>1647</v>
      </c>
      <c r="S11" s="19">
        <f t="shared" si="2"/>
        <v>1151</v>
      </c>
      <c r="V11" s="20"/>
      <c r="W11" s="20"/>
      <c r="X11" s="20">
        <v>101</v>
      </c>
      <c r="Y11" s="30">
        <f t="shared" si="3"/>
        <v>1748</v>
      </c>
    </row>
    <row r="12" spans="1:30" s="2" customFormat="1" x14ac:dyDescent="0.25">
      <c r="A12" s="22">
        <v>9</v>
      </c>
      <c r="B12" s="23">
        <v>9</v>
      </c>
      <c r="C12" s="24" t="s">
        <v>21</v>
      </c>
      <c r="D12" s="23">
        <v>62</v>
      </c>
      <c r="E12" s="25" t="s">
        <v>22</v>
      </c>
      <c r="F12" s="26">
        <v>117.17000000000002</v>
      </c>
      <c r="G12" s="26">
        <v>0</v>
      </c>
      <c r="H12" s="27">
        <v>4.45</v>
      </c>
      <c r="I12" s="26">
        <v>35.811999999999998</v>
      </c>
      <c r="J12" s="26">
        <f t="shared" si="0"/>
        <v>152.98200000000003</v>
      </c>
      <c r="K12" s="27">
        <v>105</v>
      </c>
      <c r="L12" s="28">
        <v>1</v>
      </c>
      <c r="M12" s="28">
        <v>1</v>
      </c>
      <c r="N12" s="14"/>
      <c r="O12" s="29" t="s">
        <v>34</v>
      </c>
      <c r="P12" s="16">
        <v>1817</v>
      </c>
      <c r="Q12" s="17">
        <f t="shared" si="1"/>
        <v>1261</v>
      </c>
      <c r="R12" s="18">
        <f t="shared" si="2"/>
        <v>1647</v>
      </c>
      <c r="S12" s="19">
        <f t="shared" si="2"/>
        <v>1130</v>
      </c>
      <c r="V12" s="20"/>
      <c r="W12" s="20"/>
      <c r="X12" s="20">
        <v>101</v>
      </c>
      <c r="Y12" s="30">
        <f t="shared" si="3"/>
        <v>1748</v>
      </c>
    </row>
    <row r="13" spans="1:30" s="2" customFormat="1" x14ac:dyDescent="0.25">
      <c r="A13" s="22">
        <v>10</v>
      </c>
      <c r="B13" s="23">
        <v>10</v>
      </c>
      <c r="C13" s="24" t="s">
        <v>21</v>
      </c>
      <c r="D13" s="23">
        <v>63</v>
      </c>
      <c r="E13" s="25" t="s">
        <v>22</v>
      </c>
      <c r="F13" s="26">
        <v>109.72</v>
      </c>
      <c r="G13" s="26">
        <v>0</v>
      </c>
      <c r="H13" s="27">
        <v>4.72</v>
      </c>
      <c r="I13" s="26">
        <v>32.402000000000001</v>
      </c>
      <c r="J13" s="26">
        <f t="shared" si="0"/>
        <v>142.12200000000001</v>
      </c>
      <c r="K13" s="27">
        <v>98.44</v>
      </c>
      <c r="L13" s="28">
        <v>1</v>
      </c>
      <c r="M13" s="28">
        <v>0</v>
      </c>
      <c r="N13" s="14"/>
      <c r="O13" s="29" t="s">
        <v>35</v>
      </c>
      <c r="P13" s="16">
        <v>1817</v>
      </c>
      <c r="Q13" s="17">
        <f t="shared" si="1"/>
        <v>1181</v>
      </c>
      <c r="R13" s="18">
        <f t="shared" si="2"/>
        <v>1530</v>
      </c>
      <c r="S13" s="19">
        <f t="shared" si="2"/>
        <v>1060</v>
      </c>
      <c r="V13" s="20"/>
      <c r="W13" s="20"/>
      <c r="X13" s="20">
        <v>101</v>
      </c>
      <c r="Y13" s="30">
        <f t="shared" si="3"/>
        <v>1631</v>
      </c>
    </row>
    <row r="14" spans="1:30" s="2" customFormat="1" x14ac:dyDescent="0.25">
      <c r="A14" s="22">
        <v>11</v>
      </c>
      <c r="B14" s="23">
        <v>11</v>
      </c>
      <c r="C14" s="24" t="s">
        <v>21</v>
      </c>
      <c r="D14" s="23">
        <v>64</v>
      </c>
      <c r="E14" s="25" t="s">
        <v>22</v>
      </c>
      <c r="F14" s="26">
        <v>116.69</v>
      </c>
      <c r="G14" s="26">
        <v>0</v>
      </c>
      <c r="H14" s="27">
        <v>4.49</v>
      </c>
      <c r="I14" s="26">
        <v>32.171999999999997</v>
      </c>
      <c r="J14" s="26">
        <f t="shared" si="0"/>
        <v>148.86199999999999</v>
      </c>
      <c r="K14" s="27">
        <v>110.15</v>
      </c>
      <c r="L14" s="28">
        <v>1</v>
      </c>
      <c r="M14" s="28">
        <v>0</v>
      </c>
      <c r="N14" s="14"/>
      <c r="O14" s="29" t="s">
        <v>36</v>
      </c>
      <c r="P14" s="16">
        <v>1817</v>
      </c>
      <c r="Q14" s="17">
        <f t="shared" si="1"/>
        <v>1256</v>
      </c>
      <c r="R14" s="18">
        <f t="shared" si="2"/>
        <v>1602</v>
      </c>
      <c r="S14" s="19">
        <f t="shared" si="2"/>
        <v>1186</v>
      </c>
      <c r="V14" s="20"/>
      <c r="W14" s="20"/>
      <c r="X14" s="20">
        <v>101</v>
      </c>
      <c r="Y14" s="21">
        <f t="shared" si="3"/>
        <v>1703</v>
      </c>
    </row>
    <row r="15" spans="1:30" s="2" customFormat="1" x14ac:dyDescent="0.25">
      <c r="A15" s="22">
        <v>12</v>
      </c>
      <c r="B15" s="23">
        <v>12</v>
      </c>
      <c r="C15" s="24" t="s">
        <v>21</v>
      </c>
      <c r="D15" s="23">
        <v>65</v>
      </c>
      <c r="E15" s="25" t="s">
        <v>22</v>
      </c>
      <c r="F15" s="26">
        <v>116.69</v>
      </c>
      <c r="G15" s="26">
        <v>0</v>
      </c>
      <c r="H15" s="27">
        <v>4.49</v>
      </c>
      <c r="I15" s="26">
        <v>32.171999999999997</v>
      </c>
      <c r="J15" s="26">
        <f t="shared" si="0"/>
        <v>148.86199999999999</v>
      </c>
      <c r="K15" s="27">
        <v>103.08</v>
      </c>
      <c r="L15" s="28">
        <v>1</v>
      </c>
      <c r="M15" s="28">
        <v>0</v>
      </c>
      <c r="N15" s="14"/>
      <c r="O15" s="29" t="s">
        <v>37</v>
      </c>
      <c r="P15" s="16">
        <v>1817</v>
      </c>
      <c r="Q15" s="17">
        <f t="shared" si="1"/>
        <v>1256</v>
      </c>
      <c r="R15" s="18">
        <f t="shared" si="2"/>
        <v>1602</v>
      </c>
      <c r="S15" s="19">
        <f t="shared" si="2"/>
        <v>1110</v>
      </c>
      <c r="V15" s="20"/>
      <c r="W15" s="20"/>
      <c r="X15" s="20">
        <v>101</v>
      </c>
      <c r="Y15" s="21">
        <f t="shared" si="3"/>
        <v>1703</v>
      </c>
    </row>
    <row r="16" spans="1:30" s="2" customFormat="1" x14ac:dyDescent="0.25">
      <c r="A16" s="22">
        <v>13</v>
      </c>
      <c r="B16" s="23" t="s">
        <v>38</v>
      </c>
      <c r="C16" s="24" t="s">
        <v>21</v>
      </c>
      <c r="D16" s="23">
        <v>66</v>
      </c>
      <c r="E16" s="25" t="s">
        <v>22</v>
      </c>
      <c r="F16" s="26">
        <v>132.30000000000001</v>
      </c>
      <c r="G16" s="26">
        <v>0</v>
      </c>
      <c r="H16" s="27">
        <v>4.9000000000000004</v>
      </c>
      <c r="I16" s="26">
        <v>41.381999999999991</v>
      </c>
      <c r="J16" s="26">
        <f t="shared" si="0"/>
        <v>173.68200000000002</v>
      </c>
      <c r="K16" s="27">
        <v>128.35</v>
      </c>
      <c r="L16" s="28">
        <v>1</v>
      </c>
      <c r="M16" s="28">
        <v>1</v>
      </c>
      <c r="N16" s="14"/>
      <c r="O16" s="29" t="s">
        <v>39</v>
      </c>
      <c r="P16" s="15" t="s">
        <v>31</v>
      </c>
      <c r="Q16" s="17">
        <f t="shared" si="1"/>
        <v>1424</v>
      </c>
      <c r="R16" s="18">
        <f t="shared" si="2"/>
        <v>1870</v>
      </c>
      <c r="S16" s="19">
        <f t="shared" si="2"/>
        <v>1382</v>
      </c>
      <c r="V16" s="20"/>
      <c r="W16" s="20"/>
      <c r="X16" s="20">
        <v>101</v>
      </c>
      <c r="Y16" s="30">
        <f t="shared" si="3"/>
        <v>1971</v>
      </c>
    </row>
    <row r="17" spans="1:25" s="2" customFormat="1" x14ac:dyDescent="0.25">
      <c r="A17" s="22">
        <v>14</v>
      </c>
      <c r="B17" s="23">
        <v>14</v>
      </c>
      <c r="C17" s="24" t="s">
        <v>21</v>
      </c>
      <c r="D17" s="23">
        <v>67</v>
      </c>
      <c r="E17" s="25" t="s">
        <v>22</v>
      </c>
      <c r="F17" s="26">
        <v>132.30000000000001</v>
      </c>
      <c r="G17" s="26">
        <v>0</v>
      </c>
      <c r="H17" s="27">
        <v>4.9000000000000004</v>
      </c>
      <c r="I17" s="26">
        <v>41.381999999999991</v>
      </c>
      <c r="J17" s="26">
        <f t="shared" si="0"/>
        <v>173.68200000000002</v>
      </c>
      <c r="K17" s="27">
        <v>128.35</v>
      </c>
      <c r="L17" s="28">
        <v>1</v>
      </c>
      <c r="M17" s="28">
        <v>1</v>
      </c>
      <c r="N17" s="14"/>
      <c r="O17" s="29" t="s">
        <v>40</v>
      </c>
      <c r="P17" s="16">
        <v>1834</v>
      </c>
      <c r="Q17" s="17">
        <f t="shared" si="1"/>
        <v>1424</v>
      </c>
      <c r="R17" s="18">
        <f t="shared" si="2"/>
        <v>1870</v>
      </c>
      <c r="S17" s="19">
        <f t="shared" si="2"/>
        <v>1382</v>
      </c>
      <c r="V17" s="20"/>
      <c r="W17" s="20"/>
      <c r="X17" s="20">
        <v>101</v>
      </c>
      <c r="Y17" s="30">
        <f t="shared" si="3"/>
        <v>1971</v>
      </c>
    </row>
    <row r="18" spans="1:25" s="2" customFormat="1" ht="15.75" thickBot="1" x14ac:dyDescent="0.3">
      <c r="A18" s="31">
        <v>15</v>
      </c>
      <c r="B18" s="32">
        <v>15</v>
      </c>
      <c r="C18" s="33" t="s">
        <v>21</v>
      </c>
      <c r="D18" s="32">
        <v>68</v>
      </c>
      <c r="E18" s="34" t="s">
        <v>22</v>
      </c>
      <c r="F18" s="35">
        <v>132.30000000000001</v>
      </c>
      <c r="G18" s="35">
        <v>0</v>
      </c>
      <c r="H18" s="27">
        <v>4.9000000000000004</v>
      </c>
      <c r="I18" s="35">
        <v>41.221999999999987</v>
      </c>
      <c r="J18" s="35">
        <f t="shared" si="0"/>
        <v>173.52199999999999</v>
      </c>
      <c r="K18" s="36">
        <v>126.68</v>
      </c>
      <c r="L18" s="28">
        <v>1</v>
      </c>
      <c r="M18" s="28">
        <v>1</v>
      </c>
      <c r="N18" s="14"/>
      <c r="O18" s="29" t="s">
        <v>41</v>
      </c>
      <c r="P18" s="16">
        <v>1834</v>
      </c>
      <c r="Q18" s="17">
        <f t="shared" si="1"/>
        <v>1424</v>
      </c>
      <c r="R18" s="18">
        <f t="shared" si="2"/>
        <v>1868</v>
      </c>
      <c r="S18" s="19">
        <f t="shared" si="2"/>
        <v>1364</v>
      </c>
      <c r="V18" s="20"/>
      <c r="W18" s="20"/>
      <c r="X18" s="20">
        <v>101</v>
      </c>
      <c r="Y18" s="30">
        <f t="shared" si="3"/>
        <v>1969</v>
      </c>
    </row>
    <row r="19" spans="1:25" s="2" customFormat="1" ht="15.75" thickBot="1" x14ac:dyDescent="0.3">
      <c r="A19" s="37"/>
      <c r="B19" s="38"/>
      <c r="C19" s="81" t="s">
        <v>42</v>
      </c>
      <c r="D19" s="81"/>
      <c r="E19" s="81"/>
      <c r="F19" s="81"/>
      <c r="G19" s="81"/>
      <c r="H19" s="81"/>
      <c r="I19" s="81"/>
      <c r="J19" s="39">
        <f>SUM(J4:J18)</f>
        <v>2373.17</v>
      </c>
      <c r="K19" s="40">
        <f>'[1]COMMERCIAL UNIT AREA'!BL20</f>
        <v>1698.2111</v>
      </c>
      <c r="L19" s="41">
        <f>SUM(L4:L18)</f>
        <v>15</v>
      </c>
      <c r="M19" s="42">
        <f>SUM(M4:M18)</f>
        <v>10</v>
      </c>
      <c r="N19" s="1"/>
      <c r="Q19" s="43">
        <f>SUM(Q4:Q18)</f>
        <v>19710</v>
      </c>
      <c r="R19" s="43">
        <f>SUM(R4:R18)</f>
        <v>25547</v>
      </c>
      <c r="S19" s="44">
        <f>SUM(S4:S18)</f>
        <v>18282</v>
      </c>
      <c r="X19" s="43">
        <f>SUM(X4:X18)</f>
        <v>1515</v>
      </c>
      <c r="Y19" s="43">
        <f>SUM(Y4:Y18)</f>
        <v>27062</v>
      </c>
    </row>
    <row r="20" spans="1:25" s="2" customFormat="1" x14ac:dyDescent="0.25">
      <c r="A20" s="45"/>
      <c r="B20" s="46"/>
      <c r="C20" s="47"/>
      <c r="D20" s="46"/>
      <c r="E20" s="48"/>
      <c r="F20" s="49"/>
      <c r="G20" s="49"/>
      <c r="H20" s="50"/>
      <c r="I20" s="49"/>
      <c r="J20" s="49"/>
      <c r="K20" s="50"/>
      <c r="L20" s="51"/>
      <c r="M20" s="52"/>
      <c r="N20" s="1"/>
      <c r="O20" s="1"/>
      <c r="P20" s="1"/>
      <c r="Q20" s="1"/>
      <c r="R20" s="20"/>
      <c r="S20" s="20"/>
      <c r="T20" s="20"/>
      <c r="U20" s="20"/>
      <c r="V20" s="20"/>
      <c r="W20" s="20"/>
      <c r="X20" s="20"/>
      <c r="Y20" s="53">
        <f>R19-Y19+X19</f>
        <v>0</v>
      </c>
    </row>
    <row r="21" spans="1:25" s="2" customFormat="1" x14ac:dyDescent="0.25">
      <c r="A21" s="54"/>
      <c r="B21" s="55"/>
      <c r="C21" s="76" t="s">
        <v>43</v>
      </c>
      <c r="D21" s="76"/>
      <c r="E21" s="76"/>
      <c r="F21" s="76"/>
      <c r="G21" s="76"/>
      <c r="H21" s="76"/>
      <c r="I21" s="76"/>
      <c r="K21" s="56">
        <v>3867.98</v>
      </c>
      <c r="L21" s="57"/>
      <c r="M21" s="58"/>
      <c r="N21" s="1"/>
      <c r="O21" s="59" t="s">
        <v>44</v>
      </c>
      <c r="P21" s="1"/>
      <c r="R21" s="20"/>
      <c r="S21" s="20"/>
      <c r="T21" s="20"/>
      <c r="U21" s="20"/>
      <c r="V21" s="20"/>
      <c r="W21" s="20"/>
      <c r="X21" s="20"/>
    </row>
    <row r="22" spans="1:25" s="2" customFormat="1" x14ac:dyDescent="0.25">
      <c r="A22" s="54"/>
      <c r="B22" s="55"/>
      <c r="C22" s="76" t="s">
        <v>45</v>
      </c>
      <c r="D22" s="76"/>
      <c r="E22" s="76"/>
      <c r="F22" s="76"/>
      <c r="G22" s="76"/>
      <c r="H22" s="76"/>
      <c r="I22" s="76"/>
      <c r="K22" s="56">
        <f>'[1]OVERALL SUMMARY'!C75</f>
        <v>49.44</v>
      </c>
      <c r="L22" s="57"/>
      <c r="M22" s="58"/>
      <c r="N22" s="1"/>
      <c r="O22" s="60" t="s">
        <v>46</v>
      </c>
      <c r="P22" s="1"/>
      <c r="R22" s="20"/>
      <c r="S22" s="20"/>
      <c r="T22" s="20"/>
      <c r="U22" s="20"/>
      <c r="V22" s="20"/>
      <c r="W22" s="20"/>
      <c r="X22" s="20"/>
    </row>
    <row r="23" spans="1:25" s="2" customFormat="1" x14ac:dyDescent="0.25">
      <c r="A23" s="54"/>
      <c r="B23" s="55"/>
      <c r="C23" s="76" t="s">
        <v>47</v>
      </c>
      <c r="D23" s="76"/>
      <c r="E23" s="76"/>
      <c r="F23" s="76"/>
      <c r="G23" s="76"/>
      <c r="H23" s="76"/>
      <c r="I23" s="76"/>
      <c r="K23" s="56">
        <f>'[1]OVERALL SUMMARY'!C76</f>
        <v>49.44</v>
      </c>
      <c r="L23" s="57"/>
      <c r="M23" s="58"/>
      <c r="N23" s="1"/>
      <c r="O23" s="60" t="s">
        <v>48</v>
      </c>
      <c r="P23" s="1"/>
      <c r="R23" s="20"/>
      <c r="S23" s="20"/>
      <c r="T23" s="20"/>
      <c r="U23" s="20"/>
      <c r="V23" s="20"/>
      <c r="W23" s="20"/>
      <c r="X23" s="20"/>
    </row>
    <row r="24" spans="1:25" s="2" customFormat="1" x14ac:dyDescent="0.25">
      <c r="A24" s="54"/>
      <c r="B24" s="55"/>
      <c r="C24" s="76" t="s">
        <v>49</v>
      </c>
      <c r="D24" s="76"/>
      <c r="E24" s="76"/>
      <c r="F24" s="76"/>
      <c r="G24" s="76"/>
      <c r="H24" s="76"/>
      <c r="I24" s="76"/>
      <c r="J24" s="61">
        <v>0</v>
      </c>
      <c r="K24" s="62">
        <v>997.4</v>
      </c>
      <c r="L24" s="63"/>
      <c r="M24" s="58"/>
      <c r="N24" s="1"/>
      <c r="O24" s="60" t="s">
        <v>50</v>
      </c>
      <c r="P24" s="1"/>
      <c r="R24" s="20"/>
      <c r="S24" s="20"/>
      <c r="T24" s="20"/>
      <c r="U24" s="20"/>
      <c r="V24" s="20"/>
      <c r="W24" s="20"/>
      <c r="X24" s="20"/>
    </row>
    <row r="25" spans="1:25" s="2" customFormat="1" x14ac:dyDescent="0.25">
      <c r="A25" s="54"/>
      <c r="B25" s="55"/>
      <c r="C25" s="76" t="s">
        <v>51</v>
      </c>
      <c r="D25" s="76"/>
      <c r="E25" s="76"/>
      <c r="F25" s="76"/>
      <c r="G25" s="76"/>
      <c r="H25" s="76"/>
      <c r="I25" s="76"/>
      <c r="J25" s="61"/>
      <c r="K25" s="62">
        <v>108.976199999999</v>
      </c>
      <c r="L25" s="63"/>
      <c r="M25" s="58"/>
      <c r="N25" s="1"/>
      <c r="O25" s="60"/>
      <c r="P25" s="1"/>
      <c r="R25" s="20"/>
      <c r="S25" s="20"/>
      <c r="T25" s="20"/>
      <c r="U25" s="20"/>
      <c r="V25" s="20"/>
      <c r="W25" s="20"/>
      <c r="X25" s="20"/>
    </row>
    <row r="26" spans="1:25" s="2" customFormat="1" x14ac:dyDescent="0.25">
      <c r="A26" s="54"/>
      <c r="B26" s="55"/>
      <c r="C26" s="76" t="s">
        <v>52</v>
      </c>
      <c r="D26" s="76"/>
      <c r="E26" s="76"/>
      <c r="F26" s="76"/>
      <c r="G26" s="76"/>
      <c r="H26" s="76"/>
      <c r="I26" s="76"/>
      <c r="J26" s="61">
        <v>0</v>
      </c>
      <c r="K26" s="62">
        <f>13726-K19-K21-K22-K23-K24-K25</f>
        <v>6954.552700000002</v>
      </c>
      <c r="L26" s="63"/>
      <c r="M26" s="58"/>
      <c r="N26" s="1"/>
      <c r="P26" s="1"/>
      <c r="R26" s="20"/>
      <c r="S26" s="20"/>
      <c r="T26" s="20"/>
      <c r="U26" s="20"/>
      <c r="V26" s="20"/>
      <c r="W26" s="20"/>
      <c r="X26" s="20"/>
    </row>
    <row r="27" spans="1:25" s="2" customFormat="1" x14ac:dyDescent="0.25">
      <c r="A27" s="54"/>
      <c r="B27" s="55"/>
      <c r="C27" s="76"/>
      <c r="D27" s="76"/>
      <c r="E27" s="76"/>
      <c r="F27" s="76"/>
      <c r="G27" s="76"/>
      <c r="H27" s="76"/>
      <c r="I27" s="76"/>
      <c r="J27" s="61">
        <v>0</v>
      </c>
      <c r="K27" s="62">
        <v>0</v>
      </c>
      <c r="L27" s="63"/>
      <c r="M27" s="58"/>
      <c r="N27" s="1"/>
      <c r="O27" s="59" t="s">
        <v>53</v>
      </c>
      <c r="P27" s="1"/>
      <c r="R27" s="20"/>
      <c r="S27" s="20"/>
      <c r="T27" s="20"/>
      <c r="U27" s="20"/>
      <c r="V27" s="20"/>
      <c r="W27" s="20"/>
      <c r="X27" s="20"/>
    </row>
    <row r="28" spans="1:25" s="2" customFormat="1" ht="15.75" thickBot="1" x14ac:dyDescent="0.3">
      <c r="A28" s="64"/>
      <c r="B28" s="65"/>
      <c r="C28" s="77" t="s">
        <v>54</v>
      </c>
      <c r="D28" s="77"/>
      <c r="E28" s="77"/>
      <c r="F28" s="77"/>
      <c r="G28" s="77"/>
      <c r="H28" s="77"/>
      <c r="I28" s="77"/>
      <c r="J28" s="66"/>
      <c r="K28" s="67">
        <f>SUM(K19:K27)</f>
        <v>13726</v>
      </c>
      <c r="L28" s="68"/>
      <c r="M28" s="69"/>
      <c r="N28" s="1"/>
      <c r="O28" s="60" t="s">
        <v>55</v>
      </c>
      <c r="P28" s="1"/>
      <c r="R28" s="20"/>
      <c r="S28" s="20"/>
      <c r="T28" s="20"/>
      <c r="U28" s="20"/>
      <c r="V28" s="20"/>
      <c r="W28" s="20"/>
      <c r="X28" s="20"/>
    </row>
    <row r="29" spans="1:25" x14ac:dyDescent="0.25">
      <c r="A29" s="78" t="s">
        <v>56</v>
      </c>
      <c r="B29" s="79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1"/>
      <c r="O29" s="60" t="s">
        <v>57</v>
      </c>
    </row>
    <row r="30" spans="1:25" ht="36" customHeight="1" thickBot="1" x14ac:dyDescent="0.3">
      <c r="A30" s="73" t="s">
        <v>58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</row>
    <row r="31" spans="1:25" x14ac:dyDescent="0.25">
      <c r="K31" s="72"/>
    </row>
    <row r="32" spans="1:25" x14ac:dyDescent="0.25">
      <c r="K32" s="72"/>
    </row>
    <row r="33" spans="11:11" x14ac:dyDescent="0.25">
      <c r="K33" s="72"/>
    </row>
  </sheetData>
  <mergeCells count="2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C23:I23"/>
    <mergeCell ref="J2:J3"/>
    <mergeCell ref="K2:K3"/>
    <mergeCell ref="L2:M2"/>
    <mergeCell ref="O2:O3"/>
    <mergeCell ref="R2:R3"/>
    <mergeCell ref="S2:S3"/>
    <mergeCell ref="C19:I19"/>
    <mergeCell ref="C21:I21"/>
    <mergeCell ref="C22:I22"/>
    <mergeCell ref="P2:P3"/>
    <mergeCell ref="Q2:Q3"/>
    <mergeCell ref="A30:M30"/>
    <mergeCell ref="C24:I24"/>
    <mergeCell ref="C25:I25"/>
    <mergeCell ref="C26:I26"/>
    <mergeCell ref="C27:I27"/>
    <mergeCell ref="C28:I28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 FELIXA</dc:creator>
  <cp:lastModifiedBy>ADMIN</cp:lastModifiedBy>
  <dcterms:created xsi:type="dcterms:W3CDTF">2025-11-25T03:39:54Z</dcterms:created>
  <dcterms:modified xsi:type="dcterms:W3CDTF">2025-11-25T07:49:15Z</dcterms:modified>
</cp:coreProperties>
</file>