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ad_files\Rajesh RERA\Vibes\"/>
    </mc:Choice>
  </mc:AlternateContent>
  <xr:revisionPtr revIDLastSave="0" documentId="13_ncr:1_{B2D63E49-B347-41AC-B246-81A22982F9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J12" i="1"/>
  <c r="P37" i="1"/>
  <c r="O37" i="1"/>
  <c r="N37" i="1"/>
  <c r="L37" i="1"/>
  <c r="K7" i="1"/>
  <c r="M7" i="1" s="1"/>
  <c r="K8" i="1"/>
  <c r="M8" i="1" s="1"/>
  <c r="K9" i="1"/>
  <c r="M9" i="1" s="1"/>
  <c r="K10" i="1"/>
  <c r="M10" i="1" s="1"/>
  <c r="K11" i="1"/>
  <c r="M11" i="1" s="1"/>
  <c r="K14" i="1"/>
  <c r="M14" i="1" s="1"/>
  <c r="K15" i="1"/>
  <c r="M15" i="1" s="1"/>
  <c r="K16" i="1"/>
  <c r="M16" i="1" s="1"/>
  <c r="K17" i="1"/>
  <c r="M17" i="1" s="1"/>
  <c r="K18" i="1"/>
  <c r="M18" i="1" s="1"/>
  <c r="K19" i="1"/>
  <c r="M19" i="1" s="1"/>
  <c r="K20" i="1"/>
  <c r="M20" i="1" s="1"/>
  <c r="K6" i="1"/>
  <c r="J13" i="1"/>
  <c r="K13" i="1" s="1"/>
  <c r="M13" i="1" s="1"/>
  <c r="K36" i="1"/>
  <c r="M36" i="1" s="1"/>
  <c r="J24" i="1"/>
  <c r="K24" i="1" s="1"/>
  <c r="M24" i="1" s="1"/>
  <c r="J23" i="1"/>
  <c r="K23" i="1" s="1"/>
  <c r="M23" i="1" s="1"/>
  <c r="J22" i="1"/>
  <c r="K22" i="1" s="1"/>
  <c r="M22" i="1" s="1"/>
  <c r="J21" i="1"/>
  <c r="H21" i="1"/>
  <c r="K25" i="1"/>
  <c r="M25" i="1" s="1"/>
  <c r="K26" i="1"/>
  <c r="M26" i="1" s="1"/>
  <c r="K27" i="1"/>
  <c r="M27" i="1" s="1"/>
  <c r="K28" i="1"/>
  <c r="M28" i="1" s="1"/>
  <c r="K29" i="1"/>
  <c r="M29" i="1" s="1"/>
  <c r="K30" i="1"/>
  <c r="M30" i="1" s="1"/>
  <c r="K31" i="1"/>
  <c r="M31" i="1" s="1"/>
  <c r="K32" i="1"/>
  <c r="M32" i="1" s="1"/>
  <c r="K33" i="1"/>
  <c r="M33" i="1" s="1"/>
  <c r="K34" i="1"/>
  <c r="M34" i="1" s="1"/>
  <c r="K12" i="1" l="1"/>
  <c r="M12" i="1" s="1"/>
  <c r="O39" i="1"/>
  <c r="M6" i="1"/>
  <c r="K21" i="1"/>
  <c r="M21" i="1" s="1"/>
  <c r="K35" i="1"/>
  <c r="M35" i="1" s="1"/>
  <c r="M37" i="1" l="1"/>
  <c r="K37" i="1"/>
</calcChain>
</file>

<file path=xl/sharedStrings.xml><?xml version="1.0" encoding="utf-8"?>
<sst xmlns="http://schemas.openxmlformats.org/spreadsheetml/2006/main" count="115" uniqueCount="58">
  <si>
    <t>SI.No.</t>
  </si>
  <si>
    <t>Block</t>
  </si>
  <si>
    <t>Floor</t>
  </si>
  <si>
    <t>Type</t>
  </si>
  <si>
    <t>Apartment No.</t>
  </si>
  <si>
    <t>(b) Exclusive Balcony (sq.m)</t>
  </si>
  <si>
    <t>Covered</t>
  </si>
  <si>
    <t>Open</t>
  </si>
  <si>
    <t>TOTAL</t>
  </si>
  <si>
    <t>Visitors’ Car Parking</t>
  </si>
  <si>
    <t>Grand Total</t>
  </si>
  <si>
    <t>Residential</t>
  </si>
  <si>
    <r>
      <rPr>
        <b/>
        <sz val="16"/>
        <rFont val="Cambria"/>
        <family val="1"/>
        <scheme val="major"/>
      </rPr>
      <t>(a) Carpet Area (as per Sec 2(k) of the RERA Act)
(sq.m)</t>
    </r>
  </si>
  <si>
    <r>
      <rPr>
        <b/>
        <sz val="16"/>
        <rFont val="Cambria"/>
        <family val="1"/>
        <scheme val="major"/>
      </rPr>
      <t>(d)
Area of External walls (sq.m)</t>
    </r>
  </si>
  <si>
    <r>
      <rPr>
        <b/>
        <sz val="16"/>
        <rFont val="Cambria"/>
        <family val="1"/>
        <scheme val="major"/>
      </rPr>
      <t>e = (a + b + c+ d) Floor area of the apartment
(sq.m)</t>
    </r>
  </si>
  <si>
    <r>
      <rPr>
        <b/>
        <sz val="16"/>
        <rFont val="Cambria"/>
        <family val="1"/>
        <scheme val="major"/>
      </rPr>
      <t>(f) Proportionate Common Area
(sq.m)</t>
    </r>
  </si>
  <si>
    <r>
      <rPr>
        <b/>
        <sz val="16"/>
        <rFont val="Cambria"/>
        <family val="1"/>
        <scheme val="major"/>
      </rPr>
      <t>(h)
UDS land Area (sq.m)</t>
    </r>
  </si>
  <si>
    <r>
      <rPr>
        <b/>
        <sz val="16"/>
        <rFont val="Cambria"/>
        <family val="1"/>
        <scheme val="major"/>
      </rPr>
      <t>(i)
Car Parking (Nos.)</t>
    </r>
  </si>
  <si>
    <r>
      <rPr>
        <b/>
        <sz val="15"/>
        <rFont val="Cambria"/>
        <family val="1"/>
        <scheme val="major"/>
      </rPr>
      <t>g = (e + f) Gross Area of the apartment
(sq.m)</t>
    </r>
  </si>
  <si>
    <t>(c) Exclusive Verandah / Utility / Service / Open Terrace (sq.m)</t>
  </si>
  <si>
    <t>Commercial</t>
  </si>
  <si>
    <t>Duplex Flat</t>
  </si>
  <si>
    <t>A</t>
  </si>
  <si>
    <t>B</t>
  </si>
  <si>
    <t>2 &amp; 3</t>
  </si>
  <si>
    <r>
      <t xml:space="preserve">Carpet Area Statement                                                                                Date: </t>
    </r>
    <r>
      <rPr>
        <sz val="16"/>
        <rFont val="Cambria"/>
        <family val="1"/>
        <scheme val="major"/>
      </rPr>
      <t>02-06-2026</t>
    </r>
  </si>
  <si>
    <t>A101</t>
  </si>
  <si>
    <t>A102</t>
  </si>
  <si>
    <t>A103</t>
  </si>
  <si>
    <t>A104</t>
  </si>
  <si>
    <t>A203 &amp; A303</t>
  </si>
  <si>
    <t>A201</t>
  </si>
  <si>
    <t>A202</t>
  </si>
  <si>
    <t>A204</t>
  </si>
  <si>
    <t>A301</t>
  </si>
  <si>
    <t>A302</t>
  </si>
  <si>
    <t>A304</t>
  </si>
  <si>
    <t>A401</t>
  </si>
  <si>
    <t>A402</t>
  </si>
  <si>
    <t>A403</t>
  </si>
  <si>
    <t>A404</t>
  </si>
  <si>
    <t>B101</t>
  </si>
  <si>
    <t>B102</t>
  </si>
  <si>
    <t>B103</t>
  </si>
  <si>
    <t>B104</t>
  </si>
  <si>
    <t>B201</t>
  </si>
  <si>
    <t>B202</t>
  </si>
  <si>
    <t>B203</t>
  </si>
  <si>
    <t>B204</t>
  </si>
  <si>
    <t>B301</t>
  </si>
  <si>
    <t>B302</t>
  </si>
  <si>
    <t>B303</t>
  </si>
  <si>
    <t>B304</t>
  </si>
  <si>
    <t>B401</t>
  </si>
  <si>
    <t>B402</t>
  </si>
  <si>
    <t>B404</t>
  </si>
  <si>
    <t>B403</t>
  </si>
  <si>
    <r>
      <t xml:space="preserve">Site Address : </t>
    </r>
    <r>
      <rPr>
        <sz val="16"/>
        <rFont val="Cambria"/>
        <family val="1"/>
        <scheme val="major"/>
      </rPr>
      <t>Block A - Stilt Floor + 4 Floors (Height - 16.50m) Office (1st Floor) Cum Residential Building With 13 Dwelling Units: Block B - Stilt Floor + 4 Floors (Height - 16.50m) Residential Building With 16 Dwelling Units; Totally 29 Dwelling Units And Office (218.10 Sq.M.) Availing Premium Fsi At Perumal Nagar 5th Main Road (Ags Colony) And Kumaran Colony Road, Zamin Pallavaram, Chennai Comprised In Old S.Nos.117/4a And T.S.No.147, Block No.27, Ward-C Of Zamin Pallavaram Village, Pallavaram Taluk Within The Limits Of Tambaram Municipal Corporation.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</si>
</sst>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5" x14ac:knownFonts="1">
    <font>
      <sz val="10"/>
      <color rgb="FF000000"/>
      <name val="Times New Roman"/>
      <charset val="204"/>
    </font>
    <font>
      <b/>
      <sz val="10"/>
      <color rgb="FF000000"/>
      <name val="Calibri"/>
      <family val="2"/>
    </font>
    <font>
      <sz val="16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8"/>
      <color rgb="FF000000"/>
      <name val="Cambria"/>
      <family val="1"/>
      <scheme val="major"/>
    </font>
    <font>
      <sz val="20"/>
      <color rgb="FF000000"/>
      <name val="Cambria"/>
      <family val="1"/>
      <scheme val="major"/>
    </font>
    <font>
      <b/>
      <sz val="14"/>
      <name val="Cambria"/>
      <family val="1"/>
      <scheme val="major"/>
    </font>
    <font>
      <b/>
      <sz val="18"/>
      <color rgb="FF000000"/>
      <name val="Cambria"/>
      <family val="1"/>
      <scheme val="major"/>
    </font>
    <font>
      <b/>
      <sz val="18"/>
      <name val="Cambria"/>
      <family val="1"/>
      <scheme val="major"/>
    </font>
    <font>
      <b/>
      <sz val="16"/>
      <name val="Cambria"/>
      <family val="1"/>
      <scheme val="major"/>
    </font>
    <font>
      <sz val="16"/>
      <name val="Cambria"/>
      <family val="1"/>
      <scheme val="major"/>
    </font>
    <font>
      <sz val="15"/>
      <color rgb="FF000000"/>
      <name val="Cambria"/>
      <family val="1"/>
      <scheme val="major"/>
    </font>
    <font>
      <b/>
      <sz val="15"/>
      <name val="Cambria"/>
      <family val="1"/>
      <scheme val="major"/>
    </font>
    <font>
      <b/>
      <sz val="20"/>
      <color rgb="FF000000"/>
      <name val="Cambria"/>
      <family val="1"/>
      <scheme val="major"/>
    </font>
    <font>
      <sz val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Fill="1" applyBorder="1" applyAlignment="1">
      <alignment horizontal="left" vertical="top"/>
    </xf>
    <xf numFmtId="2" fontId="0" fillId="0" borderId="0" xfId="0" applyNumberFormat="1" applyFill="1" applyBorder="1" applyAlignment="1">
      <alignment horizontal="left" vertical="top"/>
    </xf>
    <xf numFmtId="2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/>
    </xf>
    <xf numFmtId="164" fontId="0" fillId="0" borderId="0" xfId="0" applyNumberForma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left" vertical="top"/>
    </xf>
    <xf numFmtId="2" fontId="5" fillId="0" borderId="0" xfId="0" applyNumberFormat="1" applyFont="1" applyFill="1" applyBorder="1" applyAlignment="1">
      <alignment horizontal="left" vertical="top"/>
    </xf>
    <xf numFmtId="2" fontId="7" fillId="0" borderId="21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left" vertical="top"/>
    </xf>
    <xf numFmtId="2" fontId="13" fillId="0" borderId="0" xfId="0" applyNumberFormat="1" applyFont="1" applyFill="1" applyBorder="1" applyAlignment="1">
      <alignment horizontal="left" vertical="top"/>
    </xf>
    <xf numFmtId="2" fontId="7" fillId="0" borderId="27" xfId="0" applyNumberFormat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2" fontId="4" fillId="2" borderId="31" xfId="0" applyNumberFormat="1" applyFont="1" applyFill="1" applyBorder="1" applyAlignment="1">
      <alignment horizontal="center" vertical="center"/>
    </xf>
    <xf numFmtId="2" fontId="4" fillId="2" borderId="32" xfId="0" applyNumberFormat="1" applyFont="1" applyFill="1" applyBorder="1" applyAlignment="1">
      <alignment horizontal="center" vertical="center"/>
    </xf>
    <xf numFmtId="2" fontId="4" fillId="2" borderId="19" xfId="0" applyNumberFormat="1" applyFont="1" applyFill="1" applyBorder="1" applyAlignment="1">
      <alignment horizontal="center" vertical="center"/>
    </xf>
    <xf numFmtId="2" fontId="4" fillId="3" borderId="19" xfId="0" applyNumberFormat="1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4" fillId="3" borderId="3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left" vertical="top"/>
    </xf>
    <xf numFmtId="0" fontId="11" fillId="0" borderId="6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5"/>
  <sheetViews>
    <sheetView tabSelected="1" zoomScale="40" zoomScaleNormal="40" workbookViewId="0">
      <selection activeCell="Q40" sqref="A1:Q40"/>
    </sheetView>
  </sheetViews>
  <sheetFormatPr defaultRowHeight="36" customHeight="1" x14ac:dyDescent="0.25"/>
  <cols>
    <col min="1" max="1" width="8.21875" customWidth="1"/>
    <col min="2" max="2" width="12.6640625" bestFit="1" customWidth="1"/>
    <col min="3" max="3" width="11.77734375" bestFit="1" customWidth="1"/>
    <col min="4" max="4" width="11" bestFit="1" customWidth="1"/>
    <col min="5" max="5" width="19" bestFit="1" customWidth="1"/>
    <col min="6" max="6" width="22" customWidth="1"/>
    <col min="7" max="7" width="24.44140625" customWidth="1"/>
    <col min="8" max="8" width="22.109375" customWidth="1"/>
    <col min="9" max="9" width="16.109375" customWidth="1"/>
    <col min="10" max="10" width="14.6640625" customWidth="1"/>
    <col min="11" max="11" width="18.88671875" customWidth="1"/>
    <col min="12" max="12" width="20" customWidth="1"/>
    <col min="13" max="13" width="16.5546875" bestFit="1" customWidth="1"/>
    <col min="14" max="14" width="23" customWidth="1"/>
    <col min="15" max="15" width="14" bestFit="1" customWidth="1"/>
    <col min="16" max="16" width="9.5546875" customWidth="1"/>
    <col min="18" max="18" width="7.6640625" customWidth="1"/>
    <col min="19" max="19" width="14.33203125" bestFit="1" customWidth="1"/>
    <col min="20" max="20" width="16.21875" bestFit="1" customWidth="1"/>
    <col min="21" max="21" width="19.33203125" bestFit="1" customWidth="1"/>
    <col min="22" max="22" width="16.21875" bestFit="1" customWidth="1"/>
    <col min="23" max="23" width="14.33203125" bestFit="1" customWidth="1"/>
    <col min="24" max="24" width="13.6640625" bestFit="1" customWidth="1"/>
    <col min="25" max="27" width="8.88671875" customWidth="1"/>
    <col min="28" max="28" width="0.21875" customWidth="1"/>
  </cols>
  <sheetData>
    <row r="1" spans="1:29" ht="36" customHeight="1" thickBot="1" x14ac:dyDescent="0.3">
      <c r="A1" s="13"/>
      <c r="T1" s="1"/>
    </row>
    <row r="2" spans="1:29" ht="36" customHeight="1" thickBot="1" x14ac:dyDescent="0.3">
      <c r="B2" s="57" t="s">
        <v>25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9"/>
      <c r="T2" s="1"/>
    </row>
    <row r="3" spans="1:29" ht="88.2" customHeight="1" thickBot="1" x14ac:dyDescent="0.3">
      <c r="B3" s="60" t="s">
        <v>57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2"/>
      <c r="T3" s="1"/>
    </row>
    <row r="4" spans="1:29" ht="40.799999999999997" customHeight="1" thickBot="1" x14ac:dyDescent="0.3">
      <c r="B4" s="63" t="s">
        <v>0</v>
      </c>
      <c r="C4" s="65" t="s">
        <v>1</v>
      </c>
      <c r="D4" s="65" t="s">
        <v>2</v>
      </c>
      <c r="E4" s="65" t="s">
        <v>3</v>
      </c>
      <c r="F4" s="65" t="s">
        <v>4</v>
      </c>
      <c r="G4" s="67" t="s">
        <v>12</v>
      </c>
      <c r="H4" s="65" t="s">
        <v>5</v>
      </c>
      <c r="I4" s="69" t="s">
        <v>19</v>
      </c>
      <c r="J4" s="67" t="s">
        <v>13</v>
      </c>
      <c r="K4" s="67" t="s">
        <v>14</v>
      </c>
      <c r="L4" s="67" t="s">
        <v>15</v>
      </c>
      <c r="M4" s="45" t="s">
        <v>18</v>
      </c>
      <c r="N4" s="47" t="s">
        <v>16</v>
      </c>
      <c r="O4" s="49" t="s">
        <v>17</v>
      </c>
      <c r="P4" s="50"/>
      <c r="T4" s="1"/>
    </row>
    <row r="5" spans="1:29" ht="97.2" customHeight="1" thickBot="1" x14ac:dyDescent="0.3">
      <c r="B5" s="64"/>
      <c r="C5" s="66"/>
      <c r="D5" s="66"/>
      <c r="E5" s="66"/>
      <c r="F5" s="66"/>
      <c r="G5" s="68"/>
      <c r="H5" s="66"/>
      <c r="I5" s="70"/>
      <c r="J5" s="68"/>
      <c r="K5" s="68"/>
      <c r="L5" s="68"/>
      <c r="M5" s="46"/>
      <c r="N5" s="48"/>
      <c r="O5" s="29" t="s">
        <v>6</v>
      </c>
      <c r="P5" s="30" t="s">
        <v>7</v>
      </c>
      <c r="S5" s="31"/>
      <c r="U5" s="6"/>
      <c r="V5" s="6"/>
      <c r="W5" s="6"/>
      <c r="X5" s="6"/>
      <c r="Y5" s="6"/>
      <c r="Z5" s="6"/>
      <c r="AA5" s="6"/>
      <c r="AB5" s="6"/>
      <c r="AC5" s="6"/>
    </row>
    <row r="6" spans="1:29" ht="24.6" x14ac:dyDescent="0.25">
      <c r="B6" s="33">
        <v>1</v>
      </c>
      <c r="C6" s="34" t="s">
        <v>22</v>
      </c>
      <c r="D6" s="34">
        <v>1</v>
      </c>
      <c r="E6" s="43" t="s">
        <v>20</v>
      </c>
      <c r="F6" s="43" t="s">
        <v>26</v>
      </c>
      <c r="G6" s="35">
        <v>103.1563</v>
      </c>
      <c r="H6" s="35">
        <v>0</v>
      </c>
      <c r="I6" s="35">
        <v>0</v>
      </c>
      <c r="J6" s="35">
        <v>9.6282999999999959</v>
      </c>
      <c r="K6" s="35">
        <f>SUM(G6:J6)</f>
        <v>112.7846</v>
      </c>
      <c r="L6" s="35">
        <v>4.8979135532763811</v>
      </c>
      <c r="M6" s="35">
        <f>SUM(K6:L6)</f>
        <v>117.68251355327638</v>
      </c>
      <c r="N6" s="36">
        <v>55.104934146971395</v>
      </c>
      <c r="O6" s="18">
        <v>1</v>
      </c>
      <c r="P6" s="21"/>
      <c r="R6" s="17"/>
      <c r="S6" s="31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4.6" x14ac:dyDescent="0.25">
      <c r="B7" s="18">
        <v>2</v>
      </c>
      <c r="C7" s="19" t="s">
        <v>22</v>
      </c>
      <c r="D7" s="19">
        <v>1</v>
      </c>
      <c r="E7" s="42" t="s">
        <v>20</v>
      </c>
      <c r="F7" s="42" t="s">
        <v>27</v>
      </c>
      <c r="G7" s="20">
        <v>98.754099999999994</v>
      </c>
      <c r="H7" s="20">
        <v>0</v>
      </c>
      <c r="I7" s="20">
        <v>0</v>
      </c>
      <c r="J7" s="20">
        <v>9.953000000000003</v>
      </c>
      <c r="K7" s="20">
        <f t="shared" ref="K7:K20" si="0">SUM(G7:J7)</f>
        <v>108.7071</v>
      </c>
      <c r="L7" s="20">
        <v>4.7208393559703259</v>
      </c>
      <c r="M7" s="20">
        <f t="shared" ref="M7:M20" si="1">SUM(K7:L7)</f>
        <v>113.42793935597032</v>
      </c>
      <c r="N7" s="37">
        <v>53.112726265892988</v>
      </c>
      <c r="O7" s="18">
        <v>1</v>
      </c>
      <c r="P7" s="21"/>
      <c r="R7" s="17"/>
      <c r="S7" s="31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24.6" x14ac:dyDescent="0.25">
      <c r="B8" s="18">
        <v>3</v>
      </c>
      <c r="C8" s="19" t="s">
        <v>22</v>
      </c>
      <c r="D8" s="19">
        <v>1</v>
      </c>
      <c r="E8" s="19" t="s">
        <v>11</v>
      </c>
      <c r="F8" s="19" t="s">
        <v>28</v>
      </c>
      <c r="G8" s="20">
        <v>98.282499999999999</v>
      </c>
      <c r="H8" s="20">
        <v>4.0705999999999998</v>
      </c>
      <c r="I8" s="20">
        <v>2.4051</v>
      </c>
      <c r="J8" s="20">
        <v>14.106300000000005</v>
      </c>
      <c r="K8" s="20">
        <f t="shared" si="0"/>
        <v>118.86450000000001</v>
      </c>
      <c r="L8" s="20">
        <v>5.1619462723937524</v>
      </c>
      <c r="M8" s="20">
        <f t="shared" si="1"/>
        <v>124.02644627239376</v>
      </c>
      <c r="N8" s="37">
        <v>58.07548588116358</v>
      </c>
      <c r="O8" s="18">
        <v>1</v>
      </c>
      <c r="P8" s="21"/>
      <c r="R8" s="17"/>
      <c r="S8" s="31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24.6" x14ac:dyDescent="0.25">
      <c r="B9" s="18">
        <v>4</v>
      </c>
      <c r="C9" s="19" t="s">
        <v>22</v>
      </c>
      <c r="D9" s="19">
        <v>1</v>
      </c>
      <c r="E9" s="19" t="s">
        <v>11</v>
      </c>
      <c r="F9" s="19" t="s">
        <v>29</v>
      </c>
      <c r="G9" s="20">
        <v>96.491200000000006</v>
      </c>
      <c r="H9" s="20">
        <v>4.0498000000000003</v>
      </c>
      <c r="I9" s="20">
        <v>0</v>
      </c>
      <c r="J9" s="20">
        <v>15.832699999999988</v>
      </c>
      <c r="K9" s="20">
        <f t="shared" si="0"/>
        <v>116.3737</v>
      </c>
      <c r="L9" s="20">
        <v>5.0537779313392042</v>
      </c>
      <c r="M9" s="20">
        <f t="shared" si="1"/>
        <v>121.4274779313392</v>
      </c>
      <c r="N9" s="37">
        <v>56.858516809381825</v>
      </c>
      <c r="O9" s="18">
        <v>1</v>
      </c>
      <c r="P9" s="21"/>
      <c r="R9" s="17"/>
      <c r="S9" s="31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24.6" x14ac:dyDescent="0.25">
      <c r="B10" s="18">
        <v>5</v>
      </c>
      <c r="C10" s="19" t="s">
        <v>22</v>
      </c>
      <c r="D10" s="19">
        <v>2</v>
      </c>
      <c r="E10" s="19" t="s">
        <v>11</v>
      </c>
      <c r="F10" s="19" t="s">
        <v>31</v>
      </c>
      <c r="G10" s="20">
        <v>99.162599999999998</v>
      </c>
      <c r="H10" s="20">
        <v>5.8536000000000001</v>
      </c>
      <c r="I10" s="20">
        <v>21.082100000000001</v>
      </c>
      <c r="J10" s="20">
        <v>13.762600000000006</v>
      </c>
      <c r="K10" s="20">
        <f t="shared" si="0"/>
        <v>139.86090000000002</v>
      </c>
      <c r="L10" s="20">
        <v>6.0737600495407413</v>
      </c>
      <c r="M10" s="20">
        <f t="shared" si="1"/>
        <v>145.93466004954075</v>
      </c>
      <c r="N10" s="37">
        <v>68.334025072892501</v>
      </c>
      <c r="O10" s="18">
        <v>2</v>
      </c>
      <c r="P10" s="21"/>
      <c r="S10" s="31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24.6" x14ac:dyDescent="0.25">
      <c r="B11" s="18">
        <v>6</v>
      </c>
      <c r="C11" s="19" t="s">
        <v>22</v>
      </c>
      <c r="D11" s="19">
        <v>2</v>
      </c>
      <c r="E11" s="19" t="s">
        <v>11</v>
      </c>
      <c r="F11" s="19" t="s">
        <v>32</v>
      </c>
      <c r="G11" s="20">
        <v>94.918300000000002</v>
      </c>
      <c r="H11" s="20">
        <v>3.9184999999999999</v>
      </c>
      <c r="I11" s="20">
        <v>3.4605999999999999</v>
      </c>
      <c r="J11" s="20">
        <v>15.488399999999999</v>
      </c>
      <c r="K11" s="20">
        <f t="shared" si="0"/>
        <v>117.78579999999999</v>
      </c>
      <c r="L11" s="20">
        <v>5.1151014074926993</v>
      </c>
      <c r="M11" s="20">
        <f t="shared" si="1"/>
        <v>122.9009014074927</v>
      </c>
      <c r="N11" s="37">
        <v>57.548448568761543</v>
      </c>
      <c r="O11" s="18">
        <v>1</v>
      </c>
      <c r="P11" s="21"/>
      <c r="S11" s="31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24.6" x14ac:dyDescent="0.25">
      <c r="B12" s="18">
        <v>7</v>
      </c>
      <c r="C12" s="19" t="s">
        <v>22</v>
      </c>
      <c r="D12" s="19" t="s">
        <v>24</v>
      </c>
      <c r="E12" s="42" t="s">
        <v>21</v>
      </c>
      <c r="F12" s="42" t="s">
        <v>30</v>
      </c>
      <c r="G12" s="20">
        <f>89.8424*2</f>
        <v>179.6848</v>
      </c>
      <c r="H12" s="20">
        <f>4.0706+6.4177</f>
        <v>10.488299999999999</v>
      </c>
      <c r="I12" s="20">
        <v>1.96</v>
      </c>
      <c r="J12" s="20">
        <f>12.92*2</f>
        <v>25.84</v>
      </c>
      <c r="K12" s="20">
        <f t="shared" si="0"/>
        <v>217.97310000000002</v>
      </c>
      <c r="L12" s="20">
        <v>9.4659501451409849</v>
      </c>
      <c r="M12" s="20">
        <f t="shared" si="1"/>
        <v>227.43905014514101</v>
      </c>
      <c r="N12" s="37">
        <v>106.49852303693245</v>
      </c>
      <c r="O12" s="18">
        <v>2</v>
      </c>
      <c r="P12" s="21"/>
      <c r="S12" s="31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24.6" x14ac:dyDescent="0.25">
      <c r="B13" s="18">
        <v>8</v>
      </c>
      <c r="C13" s="19" t="s">
        <v>22</v>
      </c>
      <c r="D13" s="19">
        <v>2</v>
      </c>
      <c r="E13" s="19" t="s">
        <v>11</v>
      </c>
      <c r="F13" s="19" t="s">
        <v>33</v>
      </c>
      <c r="G13" s="20">
        <v>87.622500000000002</v>
      </c>
      <c r="H13" s="20">
        <v>4.0465</v>
      </c>
      <c r="I13" s="20">
        <v>0</v>
      </c>
      <c r="J13" s="20">
        <f>112.3239-87.6225-0.8242-1.6875</f>
        <v>22.189699999999991</v>
      </c>
      <c r="K13" s="20">
        <f t="shared" si="0"/>
        <v>113.85869999999998</v>
      </c>
      <c r="L13" s="20">
        <v>4.9445586532951253</v>
      </c>
      <c r="M13" s="20">
        <f t="shared" si="1"/>
        <v>118.8032586532951</v>
      </c>
      <c r="N13" s="37">
        <v>55.629723965503899</v>
      </c>
      <c r="O13" s="18">
        <v>1</v>
      </c>
      <c r="P13" s="21"/>
      <c r="S13" s="31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24.6" x14ac:dyDescent="0.25">
      <c r="B14" s="18">
        <v>9</v>
      </c>
      <c r="C14" s="19" t="s">
        <v>22</v>
      </c>
      <c r="D14" s="19">
        <v>3</v>
      </c>
      <c r="E14" s="19" t="s">
        <v>11</v>
      </c>
      <c r="F14" s="19" t="s">
        <v>34</v>
      </c>
      <c r="G14" s="20">
        <v>99.162599999999998</v>
      </c>
      <c r="H14" s="20">
        <v>5.8536000000000001</v>
      </c>
      <c r="I14" s="20">
        <v>21.082100000000001</v>
      </c>
      <c r="J14" s="20">
        <v>13.762600000000006</v>
      </c>
      <c r="K14" s="20">
        <f t="shared" si="0"/>
        <v>139.86090000000002</v>
      </c>
      <c r="L14" s="20">
        <v>6.0737600495407413</v>
      </c>
      <c r="M14" s="20">
        <f t="shared" si="1"/>
        <v>145.93466004954075</v>
      </c>
      <c r="N14" s="37">
        <v>68.334025072892501</v>
      </c>
      <c r="O14" s="18">
        <v>2</v>
      </c>
      <c r="P14" s="21"/>
      <c r="S14" s="31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24.6" x14ac:dyDescent="0.25">
      <c r="B15" s="18">
        <v>10</v>
      </c>
      <c r="C15" s="19" t="s">
        <v>22</v>
      </c>
      <c r="D15" s="19">
        <v>3</v>
      </c>
      <c r="E15" s="19" t="s">
        <v>11</v>
      </c>
      <c r="F15" s="19" t="s">
        <v>35</v>
      </c>
      <c r="G15" s="20">
        <v>94.918300000000002</v>
      </c>
      <c r="H15" s="20">
        <v>3.9184999999999999</v>
      </c>
      <c r="I15" s="20">
        <v>3.4605999999999999</v>
      </c>
      <c r="J15" s="20">
        <v>15.488399999999999</v>
      </c>
      <c r="K15" s="20">
        <f t="shared" si="0"/>
        <v>117.78579999999999</v>
      </c>
      <c r="L15" s="20">
        <v>5.1151014074926993</v>
      </c>
      <c r="M15" s="20">
        <f t="shared" si="1"/>
        <v>122.9009014074927</v>
      </c>
      <c r="N15" s="37">
        <v>57.548448568761543</v>
      </c>
      <c r="O15" s="18">
        <v>1</v>
      </c>
      <c r="P15" s="21"/>
      <c r="S15" s="31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24.6" x14ac:dyDescent="0.25">
      <c r="B16" s="18">
        <v>11</v>
      </c>
      <c r="C16" s="19" t="s">
        <v>22</v>
      </c>
      <c r="D16" s="19">
        <v>3</v>
      </c>
      <c r="E16" s="19" t="s">
        <v>11</v>
      </c>
      <c r="F16" s="19" t="s">
        <v>36</v>
      </c>
      <c r="G16" s="20">
        <v>87.345600000000005</v>
      </c>
      <c r="H16" s="20">
        <v>5.8571</v>
      </c>
      <c r="I16" s="20">
        <v>0</v>
      </c>
      <c r="J16" s="20">
        <v>22.189699999999991</v>
      </c>
      <c r="K16" s="20">
        <f t="shared" si="0"/>
        <v>115.39239999999999</v>
      </c>
      <c r="L16" s="20">
        <v>5.0111628706852658</v>
      </c>
      <c r="M16" s="20">
        <f t="shared" si="1"/>
        <v>120.40356287068526</v>
      </c>
      <c r="N16" s="37">
        <v>56.379067736738719</v>
      </c>
      <c r="O16" s="18">
        <v>1</v>
      </c>
      <c r="P16" s="21"/>
      <c r="S16" s="31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2:29" ht="24.6" x14ac:dyDescent="0.25">
      <c r="B17" s="18">
        <v>12</v>
      </c>
      <c r="C17" s="19" t="s">
        <v>22</v>
      </c>
      <c r="D17" s="19">
        <v>4</v>
      </c>
      <c r="E17" s="19" t="s">
        <v>11</v>
      </c>
      <c r="F17" s="19" t="s">
        <v>37</v>
      </c>
      <c r="G17" s="20">
        <v>99.162599999999998</v>
      </c>
      <c r="H17" s="20">
        <v>5.8536000000000001</v>
      </c>
      <c r="I17" s="20">
        <v>21.082100000000001</v>
      </c>
      <c r="J17" s="20">
        <v>13.762600000000006</v>
      </c>
      <c r="K17" s="20">
        <f t="shared" si="0"/>
        <v>139.86090000000002</v>
      </c>
      <c r="L17" s="20">
        <v>6.0737600495407413</v>
      </c>
      <c r="M17" s="20">
        <f t="shared" si="1"/>
        <v>145.93466004954075</v>
      </c>
      <c r="N17" s="37">
        <v>68.334025072892501</v>
      </c>
      <c r="O17" s="18">
        <v>2</v>
      </c>
      <c r="P17" s="21"/>
      <c r="S17" s="31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2:29" ht="24.6" x14ac:dyDescent="0.25">
      <c r="B18" s="18">
        <v>13</v>
      </c>
      <c r="C18" s="19" t="s">
        <v>22</v>
      </c>
      <c r="D18" s="19">
        <v>4</v>
      </c>
      <c r="E18" s="19" t="s">
        <v>11</v>
      </c>
      <c r="F18" s="19" t="s">
        <v>38</v>
      </c>
      <c r="G18" s="20">
        <v>94.918300000000002</v>
      </c>
      <c r="H18" s="20">
        <v>3.9184999999999999</v>
      </c>
      <c r="I18" s="20">
        <v>3.4605999999999999</v>
      </c>
      <c r="J18" s="20">
        <v>15.488399999999999</v>
      </c>
      <c r="K18" s="20">
        <f t="shared" si="0"/>
        <v>117.78579999999999</v>
      </c>
      <c r="L18" s="20">
        <v>5.1151014074926993</v>
      </c>
      <c r="M18" s="20">
        <f t="shared" si="1"/>
        <v>122.9009014074927</v>
      </c>
      <c r="N18" s="37">
        <v>57.548448568761543</v>
      </c>
      <c r="O18" s="18">
        <v>1</v>
      </c>
      <c r="P18" s="21"/>
      <c r="S18" s="31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2:29" ht="24.6" x14ac:dyDescent="0.25">
      <c r="B19" s="18">
        <v>14</v>
      </c>
      <c r="C19" s="19" t="s">
        <v>22</v>
      </c>
      <c r="D19" s="19">
        <v>4</v>
      </c>
      <c r="E19" s="19" t="s">
        <v>11</v>
      </c>
      <c r="F19" s="19" t="s">
        <v>39</v>
      </c>
      <c r="G19" s="20">
        <v>98.282499999999999</v>
      </c>
      <c r="H19" s="20">
        <v>4.0705999999999998</v>
      </c>
      <c r="I19" s="20">
        <v>2.4051</v>
      </c>
      <c r="J19" s="20">
        <v>14.106300000000005</v>
      </c>
      <c r="K19" s="20">
        <f t="shared" si="0"/>
        <v>118.86450000000001</v>
      </c>
      <c r="L19" s="20">
        <v>5.1619462723937524</v>
      </c>
      <c r="M19" s="20">
        <f t="shared" si="1"/>
        <v>124.02644627239376</v>
      </c>
      <c r="N19" s="37">
        <v>58.07548588116358</v>
      </c>
      <c r="O19" s="18">
        <v>1</v>
      </c>
      <c r="P19" s="21"/>
      <c r="S19" s="31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2:29" ht="24.6" x14ac:dyDescent="0.25">
      <c r="B20" s="18">
        <v>15</v>
      </c>
      <c r="C20" s="19" t="s">
        <v>22</v>
      </c>
      <c r="D20" s="19">
        <v>4</v>
      </c>
      <c r="E20" s="19" t="s">
        <v>11</v>
      </c>
      <c r="F20" s="19" t="s">
        <v>40</v>
      </c>
      <c r="G20" s="20">
        <v>96.491200000000006</v>
      </c>
      <c r="H20" s="20">
        <v>4.0498000000000003</v>
      </c>
      <c r="I20" s="20">
        <v>0</v>
      </c>
      <c r="J20" s="20">
        <v>15.832699999999988</v>
      </c>
      <c r="K20" s="20">
        <f t="shared" si="0"/>
        <v>116.3737</v>
      </c>
      <c r="L20" s="20">
        <v>5.0537779313392042</v>
      </c>
      <c r="M20" s="20">
        <f t="shared" si="1"/>
        <v>121.4274779313392</v>
      </c>
      <c r="N20" s="37">
        <v>56.858516809381825</v>
      </c>
      <c r="O20" s="18">
        <v>1</v>
      </c>
      <c r="P20" s="21"/>
      <c r="S20" s="31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2:29" ht="24.6" x14ac:dyDescent="0.25">
      <c r="B21" s="22">
        <v>16</v>
      </c>
      <c r="C21" s="23" t="s">
        <v>23</v>
      </c>
      <c r="D21" s="23">
        <v>1</v>
      </c>
      <c r="E21" s="23" t="s">
        <v>11</v>
      </c>
      <c r="F21" s="23" t="s">
        <v>41</v>
      </c>
      <c r="G21" s="24">
        <v>99.162599999999998</v>
      </c>
      <c r="H21" s="24">
        <f>3.9439+1.9097</f>
        <v>5.8536000000000001</v>
      </c>
      <c r="I21" s="24">
        <v>21.082100000000001</v>
      </c>
      <c r="J21" s="24">
        <f>112.9252-99.1626</f>
        <v>13.762600000000006</v>
      </c>
      <c r="K21" s="24">
        <f>SUM(G21:J21)</f>
        <v>139.86090000000002</v>
      </c>
      <c r="L21" s="24">
        <v>6.0737600495407413</v>
      </c>
      <c r="M21" s="24">
        <f>SUM(K21:L21)</f>
        <v>145.93466004954075</v>
      </c>
      <c r="N21" s="38">
        <v>65.903137911500991</v>
      </c>
      <c r="O21" s="22"/>
      <c r="P21" s="25">
        <v>1</v>
      </c>
      <c r="Q21" s="1"/>
      <c r="S21" s="31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2:29" ht="24.6" x14ac:dyDescent="0.25">
      <c r="B22" s="22">
        <v>17</v>
      </c>
      <c r="C22" s="23" t="s">
        <v>23</v>
      </c>
      <c r="D22" s="23">
        <v>1</v>
      </c>
      <c r="E22" s="23" t="s">
        <v>11</v>
      </c>
      <c r="F22" s="23" t="s">
        <v>42</v>
      </c>
      <c r="G22" s="24">
        <v>94.918300000000002</v>
      </c>
      <c r="H22" s="24">
        <v>3.9184999999999999</v>
      </c>
      <c r="I22" s="24">
        <v>3.4605999999999999</v>
      </c>
      <c r="J22" s="24">
        <f>110.4067-94.9183</f>
        <v>15.488399999999999</v>
      </c>
      <c r="K22" s="24">
        <f t="shared" ref="K22:K36" si="2">SUM(G22:J22)</f>
        <v>117.78579999999999</v>
      </c>
      <c r="L22" s="24">
        <v>5.1151014074926993</v>
      </c>
      <c r="M22" s="24">
        <f t="shared" ref="M22:M35" si="3">SUM(K22:L22)</f>
        <v>122.9009014074927</v>
      </c>
      <c r="N22" s="38">
        <v>55.501243173871124</v>
      </c>
      <c r="O22" s="22">
        <v>1</v>
      </c>
      <c r="P22" s="25"/>
      <c r="Q22" s="1"/>
      <c r="S22" s="31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2:29" ht="24.6" x14ac:dyDescent="0.25">
      <c r="B23" s="22">
        <v>18</v>
      </c>
      <c r="C23" s="23" t="s">
        <v>23</v>
      </c>
      <c r="D23" s="23">
        <v>1</v>
      </c>
      <c r="E23" s="23" t="s">
        <v>11</v>
      </c>
      <c r="F23" s="23" t="s">
        <v>43</v>
      </c>
      <c r="G23" s="24">
        <v>98.282499999999999</v>
      </c>
      <c r="H23" s="24">
        <v>4.0705999999999998</v>
      </c>
      <c r="I23" s="24">
        <v>2.4051</v>
      </c>
      <c r="J23" s="24">
        <f>112.3888-98.2825</f>
        <v>14.106300000000005</v>
      </c>
      <c r="K23" s="24">
        <f t="shared" si="2"/>
        <v>118.86450000000001</v>
      </c>
      <c r="L23" s="24">
        <v>5.1619462723937524</v>
      </c>
      <c r="M23" s="24">
        <f t="shared" si="3"/>
        <v>124.02644627239376</v>
      </c>
      <c r="N23" s="38">
        <v>56.009531872607774</v>
      </c>
      <c r="O23" s="22">
        <v>1</v>
      </c>
      <c r="P23" s="25"/>
      <c r="Q23" s="1"/>
      <c r="U23" s="6"/>
      <c r="V23" s="44"/>
      <c r="W23" s="6"/>
      <c r="X23" s="6"/>
      <c r="Y23" s="6"/>
      <c r="Z23" s="6"/>
      <c r="AA23" s="6"/>
      <c r="AB23" s="6"/>
      <c r="AC23" s="6"/>
    </row>
    <row r="24" spans="2:29" ht="24.6" x14ac:dyDescent="0.25">
      <c r="B24" s="22">
        <v>19</v>
      </c>
      <c r="C24" s="23" t="s">
        <v>23</v>
      </c>
      <c r="D24" s="23">
        <v>1</v>
      </c>
      <c r="E24" s="23" t="s">
        <v>11</v>
      </c>
      <c r="F24" s="23" t="s">
        <v>44</v>
      </c>
      <c r="G24" s="24">
        <v>96.491200000000006</v>
      </c>
      <c r="H24" s="24">
        <v>4.0498000000000003</v>
      </c>
      <c r="I24" s="24">
        <v>0</v>
      </c>
      <c r="J24" s="24">
        <f>112.3239-96.4912</f>
        <v>15.832699999999988</v>
      </c>
      <c r="K24" s="24">
        <f t="shared" si="2"/>
        <v>116.3737</v>
      </c>
      <c r="L24" s="24">
        <v>5.0537779313392042</v>
      </c>
      <c r="M24" s="24">
        <f t="shared" si="3"/>
        <v>121.4274779313392</v>
      </c>
      <c r="N24" s="38">
        <v>54.835854769786557</v>
      </c>
      <c r="O24" s="22">
        <v>1</v>
      </c>
      <c r="P24" s="25"/>
      <c r="Q24" s="1"/>
      <c r="S24" s="31"/>
      <c r="T24" s="31"/>
      <c r="U24" s="6"/>
      <c r="V24" s="44"/>
      <c r="W24" s="6"/>
      <c r="X24" s="6"/>
      <c r="Y24" s="6"/>
      <c r="Z24" s="6"/>
      <c r="AA24" s="6"/>
      <c r="AB24" s="6"/>
      <c r="AC24" s="6"/>
    </row>
    <row r="25" spans="2:29" ht="24.6" x14ac:dyDescent="0.25">
      <c r="B25" s="22">
        <v>20</v>
      </c>
      <c r="C25" s="23" t="s">
        <v>23</v>
      </c>
      <c r="D25" s="23">
        <v>2</v>
      </c>
      <c r="E25" s="23" t="s">
        <v>11</v>
      </c>
      <c r="F25" s="23" t="s">
        <v>45</v>
      </c>
      <c r="G25" s="24">
        <v>99.162599999999998</v>
      </c>
      <c r="H25" s="26">
        <v>5.8536000000000001</v>
      </c>
      <c r="I25" s="26">
        <v>21.082100000000001</v>
      </c>
      <c r="J25" s="24">
        <v>13.762600000000006</v>
      </c>
      <c r="K25" s="24">
        <f t="shared" si="2"/>
        <v>139.86090000000002</v>
      </c>
      <c r="L25" s="24">
        <v>6.0737600495407413</v>
      </c>
      <c r="M25" s="24">
        <f t="shared" si="3"/>
        <v>145.93466004954075</v>
      </c>
      <c r="N25" s="38">
        <v>65.903137911500991</v>
      </c>
      <c r="O25" s="22">
        <v>1</v>
      </c>
      <c r="P25" s="25"/>
      <c r="Q25" s="1"/>
      <c r="S25" s="31"/>
      <c r="T25" s="6"/>
      <c r="U25" s="6"/>
      <c r="V25" s="44"/>
      <c r="W25" s="6"/>
      <c r="X25" s="6"/>
      <c r="Y25" s="6"/>
      <c r="Z25" s="6"/>
      <c r="AA25" s="6"/>
      <c r="AB25" s="6"/>
      <c r="AC25" s="6"/>
    </row>
    <row r="26" spans="2:29" ht="24.6" x14ac:dyDescent="0.25">
      <c r="B26" s="22">
        <v>21</v>
      </c>
      <c r="C26" s="23" t="s">
        <v>23</v>
      </c>
      <c r="D26" s="23">
        <v>2</v>
      </c>
      <c r="E26" s="23" t="s">
        <v>11</v>
      </c>
      <c r="F26" s="23" t="s">
        <v>46</v>
      </c>
      <c r="G26" s="24">
        <v>94.918300000000002</v>
      </c>
      <c r="H26" s="24">
        <v>3.9184999999999999</v>
      </c>
      <c r="I26" s="24">
        <v>3.4605999999999999</v>
      </c>
      <c r="J26" s="24">
        <v>15.488399999999999</v>
      </c>
      <c r="K26" s="24">
        <f t="shared" si="2"/>
        <v>117.78579999999999</v>
      </c>
      <c r="L26" s="24">
        <v>5.1151014074926993</v>
      </c>
      <c r="M26" s="24">
        <f t="shared" si="3"/>
        <v>122.9009014074927</v>
      </c>
      <c r="N26" s="38">
        <v>55.501243173871124</v>
      </c>
      <c r="O26" s="22">
        <v>1</v>
      </c>
      <c r="P26" s="25"/>
      <c r="S26" s="31"/>
      <c r="T26" s="6"/>
      <c r="U26" s="6"/>
      <c r="V26" s="44"/>
      <c r="W26" s="6"/>
      <c r="X26" s="6"/>
      <c r="Y26" s="6"/>
      <c r="Z26" s="6"/>
      <c r="AA26" s="6"/>
      <c r="AB26" s="6"/>
      <c r="AC26" s="6"/>
    </row>
    <row r="27" spans="2:29" ht="24.6" x14ac:dyDescent="0.25">
      <c r="B27" s="22">
        <v>22</v>
      </c>
      <c r="C27" s="23" t="s">
        <v>23</v>
      </c>
      <c r="D27" s="23">
        <v>2</v>
      </c>
      <c r="E27" s="23" t="s">
        <v>11</v>
      </c>
      <c r="F27" s="23" t="s">
        <v>47</v>
      </c>
      <c r="G27" s="24">
        <v>98.282499999999999</v>
      </c>
      <c r="H27" s="24">
        <v>4.0705999999999998</v>
      </c>
      <c r="I27" s="24">
        <v>2.4051</v>
      </c>
      <c r="J27" s="24">
        <v>14.106300000000005</v>
      </c>
      <c r="K27" s="24">
        <f t="shared" si="2"/>
        <v>118.86450000000001</v>
      </c>
      <c r="L27" s="24">
        <v>5.1619462723937524</v>
      </c>
      <c r="M27" s="24">
        <f t="shared" si="3"/>
        <v>124.02644627239376</v>
      </c>
      <c r="N27" s="38">
        <v>56.009531872607774</v>
      </c>
      <c r="O27" s="22">
        <v>1</v>
      </c>
      <c r="P27" s="25"/>
      <c r="S27" s="31"/>
      <c r="T27" s="6"/>
      <c r="U27" s="6"/>
      <c r="V27" s="44"/>
      <c r="W27" s="6"/>
      <c r="X27" s="6"/>
      <c r="Y27" s="6"/>
      <c r="Z27" s="6"/>
      <c r="AA27" s="6"/>
      <c r="AB27" s="6"/>
      <c r="AC27" s="6"/>
    </row>
    <row r="28" spans="2:29" ht="24.6" x14ac:dyDescent="0.25">
      <c r="B28" s="22">
        <v>23</v>
      </c>
      <c r="C28" s="23" t="s">
        <v>23</v>
      </c>
      <c r="D28" s="23">
        <v>2</v>
      </c>
      <c r="E28" s="23" t="s">
        <v>11</v>
      </c>
      <c r="F28" s="23" t="s">
        <v>48</v>
      </c>
      <c r="G28" s="24">
        <v>96.491200000000006</v>
      </c>
      <c r="H28" s="27">
        <v>4.0498000000000003</v>
      </c>
      <c r="I28" s="27">
        <v>0</v>
      </c>
      <c r="J28" s="24">
        <v>15.832699999999988</v>
      </c>
      <c r="K28" s="24">
        <f t="shared" si="2"/>
        <v>116.3737</v>
      </c>
      <c r="L28" s="24">
        <v>5.0537779313392042</v>
      </c>
      <c r="M28" s="24">
        <f t="shared" si="3"/>
        <v>121.4274779313392</v>
      </c>
      <c r="N28" s="38">
        <v>54.835854769786557</v>
      </c>
      <c r="O28" s="22">
        <v>1</v>
      </c>
      <c r="P28" s="25"/>
      <c r="S28" s="31"/>
      <c r="T28" s="6"/>
      <c r="U28" s="6"/>
      <c r="V28" s="44"/>
      <c r="W28" s="6"/>
      <c r="X28" s="6"/>
      <c r="Y28" s="6"/>
      <c r="Z28" s="6"/>
      <c r="AA28" s="6"/>
      <c r="AB28" s="6"/>
      <c r="AC28" s="6"/>
    </row>
    <row r="29" spans="2:29" ht="24.6" x14ac:dyDescent="0.25">
      <c r="B29" s="22">
        <v>24</v>
      </c>
      <c r="C29" s="23" t="s">
        <v>23</v>
      </c>
      <c r="D29" s="23">
        <v>3</v>
      </c>
      <c r="E29" s="23" t="s">
        <v>11</v>
      </c>
      <c r="F29" s="23" t="s">
        <v>49</v>
      </c>
      <c r="G29" s="24">
        <v>99.162599999999998</v>
      </c>
      <c r="H29" s="24">
        <v>5.8536000000000001</v>
      </c>
      <c r="I29" s="24">
        <v>21.082100000000001</v>
      </c>
      <c r="J29" s="24">
        <v>13.762600000000006</v>
      </c>
      <c r="K29" s="24">
        <f t="shared" si="2"/>
        <v>139.86090000000002</v>
      </c>
      <c r="L29" s="24">
        <v>6.0737600495407413</v>
      </c>
      <c r="M29" s="24">
        <f t="shared" si="3"/>
        <v>145.93466004954075</v>
      </c>
      <c r="N29" s="38">
        <v>65.903137911500991</v>
      </c>
      <c r="O29" s="22"/>
      <c r="P29" s="25">
        <v>1</v>
      </c>
      <c r="S29" s="31"/>
      <c r="T29" s="6"/>
      <c r="U29" s="6"/>
      <c r="V29" s="44"/>
      <c r="W29" s="6"/>
      <c r="X29" s="6"/>
      <c r="Y29" s="6"/>
      <c r="Z29" s="6"/>
      <c r="AA29" s="6"/>
      <c r="AB29" s="6"/>
      <c r="AC29" s="6"/>
    </row>
    <row r="30" spans="2:29" ht="24.6" x14ac:dyDescent="0.25">
      <c r="B30" s="22">
        <v>25</v>
      </c>
      <c r="C30" s="23" t="s">
        <v>23</v>
      </c>
      <c r="D30" s="23">
        <v>3</v>
      </c>
      <c r="E30" s="23" t="s">
        <v>11</v>
      </c>
      <c r="F30" s="23" t="s">
        <v>50</v>
      </c>
      <c r="G30" s="24">
        <v>94.918300000000002</v>
      </c>
      <c r="H30" s="24">
        <v>3.9184999999999999</v>
      </c>
      <c r="I30" s="24">
        <v>3.4605999999999999</v>
      </c>
      <c r="J30" s="24">
        <v>15.488399999999999</v>
      </c>
      <c r="K30" s="24">
        <f t="shared" si="2"/>
        <v>117.78579999999999</v>
      </c>
      <c r="L30" s="24">
        <v>5.1151014074926993</v>
      </c>
      <c r="M30" s="24">
        <f t="shared" si="3"/>
        <v>122.9009014074927</v>
      </c>
      <c r="N30" s="38">
        <v>55.501243173871124</v>
      </c>
      <c r="O30" s="22">
        <v>1</v>
      </c>
      <c r="P30" s="25"/>
      <c r="S30" s="31"/>
      <c r="T30" s="6"/>
      <c r="U30" s="6"/>
      <c r="V30" s="44"/>
      <c r="W30" s="6"/>
      <c r="X30" s="6"/>
      <c r="Y30" s="6"/>
      <c r="Z30" s="6"/>
      <c r="AA30" s="6"/>
      <c r="AB30" s="6"/>
      <c r="AC30" s="6"/>
    </row>
    <row r="31" spans="2:29" ht="24.6" x14ac:dyDescent="0.25">
      <c r="B31" s="22">
        <v>26</v>
      </c>
      <c r="C31" s="23" t="s">
        <v>23</v>
      </c>
      <c r="D31" s="23">
        <v>3</v>
      </c>
      <c r="E31" s="23" t="s">
        <v>11</v>
      </c>
      <c r="F31" s="23" t="s">
        <v>51</v>
      </c>
      <c r="G31" s="24">
        <v>98.282499999999999</v>
      </c>
      <c r="H31" s="24">
        <v>4.0705999999999998</v>
      </c>
      <c r="I31" s="24">
        <v>2.4051</v>
      </c>
      <c r="J31" s="24">
        <v>14.106300000000005</v>
      </c>
      <c r="K31" s="24">
        <f t="shared" si="2"/>
        <v>118.86450000000001</v>
      </c>
      <c r="L31" s="24">
        <v>5.1619462723937524</v>
      </c>
      <c r="M31" s="24">
        <f t="shared" si="3"/>
        <v>124.02644627239376</v>
      </c>
      <c r="N31" s="38">
        <v>56.009531872607774</v>
      </c>
      <c r="O31" s="22">
        <v>1</v>
      </c>
      <c r="P31" s="25"/>
      <c r="S31" s="31"/>
      <c r="T31" s="6"/>
      <c r="U31" s="6"/>
      <c r="V31" s="44"/>
      <c r="W31" s="6"/>
      <c r="X31" s="6"/>
      <c r="Y31" s="6"/>
      <c r="Z31" s="6"/>
      <c r="AA31" s="6"/>
      <c r="AB31" s="6"/>
      <c r="AC31" s="6"/>
    </row>
    <row r="32" spans="2:29" ht="24.6" x14ac:dyDescent="0.25">
      <c r="B32" s="22">
        <v>27</v>
      </c>
      <c r="C32" s="23" t="s">
        <v>23</v>
      </c>
      <c r="D32" s="23">
        <v>3</v>
      </c>
      <c r="E32" s="23" t="s">
        <v>11</v>
      </c>
      <c r="F32" s="23" t="s">
        <v>52</v>
      </c>
      <c r="G32" s="24">
        <v>96.491200000000006</v>
      </c>
      <c r="H32" s="24">
        <v>4.0498000000000003</v>
      </c>
      <c r="I32" s="24">
        <v>0</v>
      </c>
      <c r="J32" s="28">
        <v>15.832699999999988</v>
      </c>
      <c r="K32" s="24">
        <f t="shared" si="2"/>
        <v>116.3737</v>
      </c>
      <c r="L32" s="24">
        <v>5.0537779313392042</v>
      </c>
      <c r="M32" s="24">
        <f t="shared" si="3"/>
        <v>121.4274779313392</v>
      </c>
      <c r="N32" s="38">
        <v>54.835854769786557</v>
      </c>
      <c r="O32" s="22">
        <v>1</v>
      </c>
      <c r="P32" s="25"/>
      <c r="S32" s="31"/>
      <c r="T32" s="6"/>
      <c r="U32" s="6"/>
      <c r="V32" s="44"/>
      <c r="W32" s="6"/>
      <c r="X32" s="6"/>
      <c r="Y32" s="6"/>
      <c r="Z32" s="6"/>
      <c r="AA32" s="6"/>
      <c r="AB32" s="6"/>
      <c r="AC32" s="6"/>
    </row>
    <row r="33" spans="2:29" ht="24.6" x14ac:dyDescent="0.25">
      <c r="B33" s="22">
        <v>28</v>
      </c>
      <c r="C33" s="23" t="s">
        <v>23</v>
      </c>
      <c r="D33" s="23">
        <v>4</v>
      </c>
      <c r="E33" s="23" t="s">
        <v>11</v>
      </c>
      <c r="F33" s="23" t="s">
        <v>53</v>
      </c>
      <c r="G33" s="24">
        <v>99.162599999999998</v>
      </c>
      <c r="H33" s="24">
        <v>5.8536000000000001</v>
      </c>
      <c r="I33" s="24">
        <v>21.082100000000001</v>
      </c>
      <c r="J33" s="24">
        <v>13.762600000000006</v>
      </c>
      <c r="K33" s="24">
        <f t="shared" si="2"/>
        <v>139.86090000000002</v>
      </c>
      <c r="L33" s="24">
        <v>6.0737600495407413</v>
      </c>
      <c r="M33" s="24">
        <f t="shared" si="3"/>
        <v>145.93466004954075</v>
      </c>
      <c r="N33" s="38">
        <v>65.903137911500991</v>
      </c>
      <c r="O33" s="22">
        <v>1</v>
      </c>
      <c r="P33" s="25"/>
      <c r="S33" s="31"/>
      <c r="T33" s="6"/>
      <c r="U33" s="6"/>
      <c r="V33" s="44"/>
      <c r="W33" s="6"/>
      <c r="X33" s="6"/>
      <c r="Y33" s="6"/>
      <c r="Z33" s="6"/>
      <c r="AA33" s="6"/>
      <c r="AB33" s="6"/>
      <c r="AC33" s="6"/>
    </row>
    <row r="34" spans="2:29" ht="24.6" x14ac:dyDescent="0.25">
      <c r="B34" s="22">
        <v>29</v>
      </c>
      <c r="C34" s="23" t="s">
        <v>23</v>
      </c>
      <c r="D34" s="23">
        <v>4</v>
      </c>
      <c r="E34" s="23" t="s">
        <v>11</v>
      </c>
      <c r="F34" s="23" t="s">
        <v>54</v>
      </c>
      <c r="G34" s="24">
        <v>94.918300000000002</v>
      </c>
      <c r="H34" s="24">
        <v>3.9184999999999999</v>
      </c>
      <c r="I34" s="24">
        <v>3.4605999999999999</v>
      </c>
      <c r="J34" s="24">
        <v>15.488399999999999</v>
      </c>
      <c r="K34" s="24">
        <f t="shared" si="2"/>
        <v>117.78579999999999</v>
      </c>
      <c r="L34" s="24">
        <v>5.1151014074926993</v>
      </c>
      <c r="M34" s="24">
        <f t="shared" si="3"/>
        <v>122.9009014074927</v>
      </c>
      <c r="N34" s="38">
        <v>55.501243173871124</v>
      </c>
      <c r="O34" s="22">
        <v>1</v>
      </c>
      <c r="P34" s="25"/>
      <c r="S34" s="31"/>
      <c r="T34" s="6"/>
      <c r="U34" s="6"/>
      <c r="V34" s="44"/>
      <c r="W34" s="6"/>
      <c r="X34" s="6"/>
      <c r="Y34" s="6"/>
      <c r="Z34" s="6"/>
      <c r="AA34" s="6"/>
      <c r="AB34" s="6"/>
      <c r="AC34" s="6"/>
    </row>
    <row r="35" spans="2:29" ht="24.6" x14ac:dyDescent="0.25">
      <c r="B35" s="22">
        <v>30</v>
      </c>
      <c r="C35" s="23" t="s">
        <v>23</v>
      </c>
      <c r="D35" s="23">
        <v>4</v>
      </c>
      <c r="E35" s="23" t="s">
        <v>11</v>
      </c>
      <c r="F35" s="23" t="s">
        <v>56</v>
      </c>
      <c r="G35" s="24">
        <v>98.282499999999999</v>
      </c>
      <c r="H35" s="24">
        <v>4.0705999999999998</v>
      </c>
      <c r="I35" s="24">
        <v>2.4051</v>
      </c>
      <c r="J35" s="24">
        <v>14.106300000000005</v>
      </c>
      <c r="K35" s="24">
        <f t="shared" si="2"/>
        <v>118.86450000000001</v>
      </c>
      <c r="L35" s="24">
        <v>5.1619462723937524</v>
      </c>
      <c r="M35" s="24">
        <f t="shared" si="3"/>
        <v>124.02644627239376</v>
      </c>
      <c r="N35" s="38">
        <v>56.009531872607774</v>
      </c>
      <c r="O35" s="22">
        <v>1</v>
      </c>
      <c r="P35" s="25"/>
      <c r="S35" s="31"/>
      <c r="T35" s="6"/>
      <c r="U35" s="6"/>
      <c r="V35" s="44"/>
      <c r="W35" s="6"/>
      <c r="X35" s="6"/>
      <c r="Y35" s="6"/>
      <c r="Z35" s="6"/>
      <c r="AA35" s="6"/>
      <c r="AB35" s="6"/>
      <c r="AC35" s="6"/>
    </row>
    <row r="36" spans="2:29" ht="25.2" thickBot="1" x14ac:dyDescent="0.3">
      <c r="B36" s="22">
        <v>31</v>
      </c>
      <c r="C36" s="39" t="s">
        <v>23</v>
      </c>
      <c r="D36" s="39">
        <v>4</v>
      </c>
      <c r="E36" s="39" t="s">
        <v>11</v>
      </c>
      <c r="F36" s="39" t="s">
        <v>55</v>
      </c>
      <c r="G36" s="40">
        <v>96.491200000000006</v>
      </c>
      <c r="H36" s="40">
        <v>4.0498000000000003</v>
      </c>
      <c r="I36" s="40">
        <v>0</v>
      </c>
      <c r="J36" s="40">
        <v>15.832699999999988</v>
      </c>
      <c r="K36" s="40">
        <f t="shared" si="2"/>
        <v>116.3737</v>
      </c>
      <c r="L36" s="40">
        <v>5.0537779313392042</v>
      </c>
      <c r="M36" s="40">
        <f>SUM(K36:L36)</f>
        <v>121.4274779313392</v>
      </c>
      <c r="N36" s="41">
        <v>54.835854769786557</v>
      </c>
      <c r="O36" s="22">
        <v>1</v>
      </c>
      <c r="P36" s="25"/>
      <c r="S36" s="31"/>
      <c r="T36" s="6"/>
      <c r="U36" s="6"/>
      <c r="V36" s="44"/>
      <c r="W36" s="6"/>
      <c r="X36" s="6"/>
      <c r="Y36" s="6"/>
      <c r="Z36" s="6"/>
      <c r="AA36" s="6"/>
      <c r="AB36" s="6"/>
      <c r="AC36" s="6"/>
    </row>
    <row r="37" spans="2:29" ht="36" customHeight="1" thickBot="1" x14ac:dyDescent="0.3">
      <c r="B37" s="54" t="s">
        <v>8</v>
      </c>
      <c r="C37" s="55"/>
      <c r="D37" s="55"/>
      <c r="E37" s="55"/>
      <c r="F37" s="56"/>
      <c r="G37" s="7">
        <v>1250.6316000000002</v>
      </c>
      <c r="H37" s="7">
        <v>56.91599999999999</v>
      </c>
      <c r="I37" s="7">
        <v>21.433200000000003</v>
      </c>
      <c r="J37" s="7">
        <v>132.17199999999997</v>
      </c>
      <c r="K37" s="7">
        <f t="shared" ref="K37:P37" si="4">SUM(K6:K36)</f>
        <v>3883.6720000000018</v>
      </c>
      <c r="L37" s="7">
        <f t="shared" si="4"/>
        <v>168.65679999999983</v>
      </c>
      <c r="M37" s="7">
        <f t="shared" si="4"/>
        <v>4052.3287999999998</v>
      </c>
      <c r="N37" s="15">
        <f t="shared" si="4"/>
        <v>1863.2394723691584</v>
      </c>
      <c r="O37" s="16">
        <f t="shared" si="4"/>
        <v>33</v>
      </c>
      <c r="P37" s="8">
        <f t="shared" si="4"/>
        <v>2</v>
      </c>
      <c r="S37" s="32"/>
      <c r="T37" s="14"/>
      <c r="V37" s="14"/>
      <c r="W37" s="6"/>
      <c r="X37" s="6"/>
      <c r="Y37" s="6"/>
      <c r="Z37" s="6"/>
      <c r="AA37" s="6"/>
      <c r="AB37" s="6"/>
      <c r="AC37" s="6"/>
    </row>
    <row r="38" spans="2:29" ht="36" customHeight="1" x14ac:dyDescent="0.25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9" t="s">
        <v>9</v>
      </c>
      <c r="O38" s="10"/>
      <c r="P38" s="11">
        <v>7</v>
      </c>
      <c r="T38" s="5"/>
      <c r="U38" s="5"/>
      <c r="AA38" s="4"/>
    </row>
    <row r="39" spans="2:29" ht="36" customHeight="1" thickBot="1" x14ac:dyDescent="0.3"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12" t="s">
        <v>10</v>
      </c>
      <c r="O39" s="51">
        <f>SUM(O37,P37,O38,P38)</f>
        <v>42</v>
      </c>
      <c r="P39" s="52"/>
      <c r="T39" s="5"/>
      <c r="U39" s="5"/>
      <c r="AA39" s="4"/>
    </row>
    <row r="40" spans="2:29" ht="36" customHeight="1" x14ac:dyDescent="0.25">
      <c r="L40" s="1"/>
      <c r="U40" s="3"/>
      <c r="AA40" s="4"/>
    </row>
    <row r="41" spans="2:29" ht="36" customHeight="1" x14ac:dyDescent="0.25">
      <c r="L41" s="1"/>
      <c r="U41" s="3"/>
      <c r="AA41" s="4"/>
    </row>
    <row r="42" spans="2:29" ht="36" customHeight="1" x14ac:dyDescent="0.25">
      <c r="L42" s="1"/>
      <c r="U42" s="3"/>
      <c r="AA42" s="4"/>
    </row>
    <row r="43" spans="2:29" ht="36" customHeight="1" x14ac:dyDescent="0.25">
      <c r="L43" s="1"/>
    </row>
    <row r="44" spans="2:29" ht="36" customHeight="1" x14ac:dyDescent="0.25">
      <c r="G44" s="2"/>
      <c r="H44" s="2"/>
      <c r="I44" s="2"/>
      <c r="J44" s="2"/>
      <c r="K44" s="2"/>
      <c r="L44" s="1"/>
      <c r="M44" s="2"/>
    </row>
    <row r="45" spans="2:29" ht="36" customHeight="1" x14ac:dyDescent="0.25">
      <c r="L45" s="1"/>
    </row>
  </sheetData>
  <mergeCells count="19">
    <mergeCell ref="B2:P2"/>
    <mergeCell ref="B3:P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P4"/>
    <mergeCell ref="O39:P39"/>
    <mergeCell ref="B38:M39"/>
    <mergeCell ref="B37:F37"/>
  </mergeCells>
  <phoneticPr fontId="14" type="noConversion"/>
  <pageMargins left="0.25" right="0.25" top="0.75" bottom="0.75" header="0.3" footer="0.3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System22</dc:creator>
  <cp:lastModifiedBy>Ilaiya</cp:lastModifiedBy>
  <cp:lastPrinted>2026-06-08T08:31:50Z</cp:lastPrinted>
  <dcterms:created xsi:type="dcterms:W3CDTF">2025-12-17T14:48:39Z</dcterms:created>
  <dcterms:modified xsi:type="dcterms:W3CDTF">2026-06-08T08:31:53Z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2025-10-24T00:00:00Z</vt:filetime>
  </property>
  <property fmtid="{D5CDD505-2E9C-101B-9397-08002B2CF9AE}" pid="3" name="Creator">
    <vt:lpwstr>Acrobat PDFMaker 10.0 for Word</vt:lpwstr>
  </property>
  <property fmtid="{D5CDD505-2E9C-101B-9397-08002B2CF9AE}" pid="4" name="LastSaved">
    <vt:filetime>2025-12-17T00:00:00Z</vt:filetime>
  </property>
  <property fmtid="{D5CDD505-2E9C-101B-9397-08002B2CF9AE}" pid="5" name="Producer">
    <vt:lpwstr>Adobe PDF Library 10.0</vt:lpwstr>
  </property>
  <property fmtid="{D5CDD505-2E9C-101B-9397-08002B2CF9AE}" pid="6" name="SourceModified">
    <vt:lpwstr>D:20251024065304</vt:lpwstr>
  </property>
</Properties>
</file>