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\SINGLE WINDOW PORTEL\JENCY\PRECENT  FILES\RERA\BUILDING\Nagappan Commercial Cum Residential Building\CFP\UPLOAD\"/>
    </mc:Choice>
  </mc:AlternateContent>
  <xr:revisionPtr revIDLastSave="0" documentId="13_ncr:1_{C13303B4-654C-4318-939C-F313783C6B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Sheet1!$B$7:$P$28</definedName>
  </definedNames>
  <calcPr calcId="191029"/>
</workbook>
</file>

<file path=xl/calcChain.xml><?xml version="1.0" encoding="utf-8"?>
<calcChain xmlns="http://schemas.openxmlformats.org/spreadsheetml/2006/main">
  <c r="G39" i="1" l="1"/>
  <c r="G31" i="1"/>
  <c r="H31" i="1"/>
  <c r="J22" i="1"/>
  <c r="K20" i="1"/>
  <c r="M20" i="1" s="1"/>
  <c r="K19" i="1"/>
  <c r="M19" i="1" s="1"/>
  <c r="K18" i="1"/>
  <c r="M18" i="1" s="1"/>
  <c r="K17" i="1"/>
  <c r="M17" i="1" s="1"/>
  <c r="K16" i="1"/>
  <c r="M16" i="1" s="1"/>
  <c r="K15" i="1"/>
  <c r="M15" i="1" s="1"/>
  <c r="K14" i="1"/>
  <c r="M14" i="1" s="1"/>
  <c r="K13" i="1"/>
  <c r="M13" i="1" s="1"/>
  <c r="K12" i="1"/>
  <c r="M12" i="1" s="1"/>
  <c r="K11" i="1"/>
  <c r="M11" i="1" s="1"/>
  <c r="K22" i="1" l="1"/>
  <c r="P22" i="1"/>
  <c r="D43" i="2"/>
  <c r="C31" i="2" s="1"/>
  <c r="G38" i="2"/>
  <c r="D25" i="2"/>
  <c r="C32" i="2" s="1"/>
  <c r="C33" i="2" l="1"/>
  <c r="E11" i="2" s="1"/>
  <c r="F11" i="2" s="1"/>
  <c r="E23" i="2" l="1"/>
  <c r="F23" i="2" s="1"/>
  <c r="E14" i="2"/>
  <c r="F14" i="2" s="1"/>
  <c r="E17" i="2"/>
  <c r="F17" i="2" s="1"/>
  <c r="E22" i="2"/>
  <c r="F22" i="2" s="1"/>
  <c r="E19" i="2"/>
  <c r="F19" i="2" s="1"/>
  <c r="E16" i="2"/>
  <c r="F16" i="2" s="1"/>
  <c r="E13" i="2"/>
  <c r="F13" i="2" s="1"/>
  <c r="E10" i="2"/>
  <c r="F10" i="2" s="1"/>
  <c r="E20" i="2"/>
  <c r="F20" i="2" s="1"/>
  <c r="E25" i="2" l="1"/>
  <c r="F25" i="2"/>
  <c r="C28" i="2" s="1"/>
  <c r="O22" i="1"/>
  <c r="L22" i="1"/>
  <c r="I22" i="1"/>
  <c r="H22" i="1"/>
  <c r="G22" i="1"/>
  <c r="M22" i="1"/>
  <c r="G37" i="2" l="1"/>
  <c r="G40" i="2" s="1"/>
  <c r="C29" i="2"/>
  <c r="N11" i="1" l="1"/>
  <c r="N15" i="1"/>
  <c r="N19" i="1"/>
  <c r="N12" i="1"/>
  <c r="N16" i="1"/>
  <c r="N20" i="1"/>
  <c r="N14" i="1"/>
  <c r="N18" i="1"/>
  <c r="N17" i="1"/>
  <c r="N13" i="1"/>
  <c r="G16" i="2"/>
  <c r="G11" i="2"/>
  <c r="G22" i="2"/>
  <c r="G23" i="2"/>
  <c r="G14" i="2"/>
  <c r="G17" i="2"/>
  <c r="G20" i="2"/>
  <c r="G13" i="2"/>
  <c r="G19" i="2"/>
  <c r="G10" i="2"/>
  <c r="N22" i="1" l="1"/>
  <c r="G25" i="2"/>
</calcChain>
</file>

<file path=xl/sharedStrings.xml><?xml version="1.0" encoding="utf-8"?>
<sst xmlns="http://schemas.openxmlformats.org/spreadsheetml/2006/main" count="108" uniqueCount="72">
  <si>
    <t>SI.No.</t>
  </si>
  <si>
    <t>Block</t>
  </si>
  <si>
    <t>Floor</t>
  </si>
  <si>
    <t>Type</t>
  </si>
  <si>
    <t>Covered</t>
  </si>
  <si>
    <t>FIRST</t>
  </si>
  <si>
    <t>3BHK</t>
  </si>
  <si>
    <t>SECOND</t>
  </si>
  <si>
    <t>THIRD</t>
  </si>
  <si>
    <t>FOURTH</t>
  </si>
  <si>
    <t>TOTAL</t>
  </si>
  <si>
    <t>FIFTH</t>
  </si>
  <si>
    <t>1-A</t>
  </si>
  <si>
    <t>1-B</t>
  </si>
  <si>
    <t>2-A</t>
  </si>
  <si>
    <t>2-B</t>
  </si>
  <si>
    <t>3-A</t>
  </si>
  <si>
    <t>3-B</t>
  </si>
  <si>
    <t>4-A</t>
  </si>
  <si>
    <t>4-B</t>
  </si>
  <si>
    <t>5-A</t>
  </si>
  <si>
    <t>5-B</t>
  </si>
  <si>
    <t xml:space="preserve">Floor </t>
  </si>
  <si>
    <t xml:space="preserve">Type </t>
  </si>
  <si>
    <t>Flat No</t>
  </si>
  <si>
    <t>Stilt Floor</t>
  </si>
  <si>
    <t>Carparking</t>
  </si>
  <si>
    <t>First Floor</t>
  </si>
  <si>
    <t>Second Floor</t>
  </si>
  <si>
    <t>Third Floor</t>
  </si>
  <si>
    <t>Fourth Floor</t>
  </si>
  <si>
    <t>Fifth Floor</t>
  </si>
  <si>
    <t>Plot Area</t>
  </si>
  <si>
    <t>Built up Area</t>
  </si>
  <si>
    <t>UDS%</t>
  </si>
  <si>
    <t xml:space="preserve">                  Common Area</t>
  </si>
  <si>
    <t>Plinth Area</t>
  </si>
  <si>
    <t xml:space="preserve">Common Area </t>
  </si>
  <si>
    <t xml:space="preserve">FSI Area </t>
  </si>
  <si>
    <t xml:space="preserve">Stilt Floor -  Staircase  + Lift </t>
  </si>
  <si>
    <t>First Floor - Staircase + Lift + Corridor</t>
  </si>
  <si>
    <t>Total Built Area</t>
  </si>
  <si>
    <t>Second Floor - Staircase + Lift + Corridor</t>
  </si>
  <si>
    <t>Plot area</t>
  </si>
  <si>
    <t>Third Floor - Staircase + Lift + Corridor</t>
  </si>
  <si>
    <t>Fourth Floor - Staircase + Lift + Corridor</t>
  </si>
  <si>
    <t>FSI</t>
  </si>
  <si>
    <t>Fifth Floor - Staircase + Lift + Corridor</t>
  </si>
  <si>
    <t>Total</t>
  </si>
  <si>
    <t>TOTAL UDS 43.39% in Sq.m</t>
  </si>
  <si>
    <t>Plinth in Sq.m</t>
  </si>
  <si>
    <t>Common 12.09% in Sq.m</t>
  </si>
  <si>
    <t>BUA  in Sq.m</t>
  </si>
  <si>
    <t>Open</t>
  </si>
  <si>
    <t>Date : 02.01.2026</t>
  </si>
  <si>
    <r>
      <t xml:space="preserve">Proposed Apartment </t>
    </r>
    <r>
      <rPr>
        <b/>
        <sz val="12"/>
        <rFont val="Arial"/>
        <family val="2"/>
      </rPr>
      <t>For</t>
    </r>
    <r>
      <rPr>
        <b/>
        <sz val="16"/>
        <rFont val="Arial"/>
        <family val="2"/>
      </rPr>
      <t xml:space="preserve"> NAGAPPAA TOWERS                                       </t>
    </r>
    <r>
      <rPr>
        <b/>
        <sz val="12"/>
        <rFont val="Arial"/>
        <family val="2"/>
      </rPr>
      <t>at</t>
    </r>
    <r>
      <rPr>
        <b/>
        <sz val="16"/>
        <rFont val="Arial"/>
        <family val="2"/>
      </rPr>
      <t xml:space="preserve"> </t>
    </r>
    <r>
      <rPr>
        <b/>
        <sz val="14"/>
        <rFont val="Arial"/>
        <family val="2"/>
      </rPr>
      <t>Thennur, Trichy.</t>
    </r>
  </si>
  <si>
    <t>(a)                    RERA Carpet Area (sec 2(k)) (sq.m)</t>
  </si>
  <si>
    <t>(b)       Exclusive Balcony (sq.m)</t>
  </si>
  <si>
    <t>(c)                  Exclusive Verandah/Utility/ Service/OpenTerrace (sq.m)</t>
  </si>
  <si>
    <t>(d)                      Area of external wall (sq.m)</t>
  </si>
  <si>
    <t>e-(a+b+c+d)     Floor area of the apartment (sq.m)</t>
  </si>
  <si>
    <t>(f) Proportionate Common Area (sq.m)</t>
  </si>
  <si>
    <t>g=(e+f)     Gross area of the appartment (sq.m)</t>
  </si>
  <si>
    <t>(h)           UDS land Area (sq.m)</t>
  </si>
  <si>
    <t>(i)                              Car Parking (Nos.)</t>
  </si>
  <si>
    <t>Apartment No.</t>
  </si>
  <si>
    <t xml:space="preserve"> Residential Building in T.S No: 1/1, 1/6, 1/8, BLOCK : 36, WARD : M AT 11th CROSS, THILLAI NAGAR, ZONE-V, TIRUCHIRAPPALLI CORPORATION Tamilnadu-620017</t>
  </si>
  <si>
    <t>No. of Visitor's Car -2 Nos</t>
  </si>
  <si>
    <t>No. of Car Parking  -10 Nos</t>
  </si>
  <si>
    <t>Vistors Car Parking</t>
  </si>
  <si>
    <t>Grand Total</t>
  </si>
  <si>
    <t xml:space="preserve">                                                                                                        NAGAPPA TOWERS   CARPET AREA STATEMENT                                                                                         Date: 23/01/2026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</si>
</sst>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0"/>
    <numFmt numFmtId="166" formatCode="0.000000"/>
  </numFmts>
  <fonts count="22">
    <font>
      <sz val="11"/>
      <name val="Calibri"/>
      <scheme val="minor"/>
    </font>
    <font>
      <sz val="16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4"/>
      <name val="Calibri"/>
      <family val="2"/>
    </font>
    <font>
      <sz val="10"/>
      <color indexed="10"/>
      <name val="Arial"/>
      <family val="2"/>
    </font>
    <font>
      <b/>
      <sz val="14"/>
      <color indexed="10"/>
      <name val="Bookman Old Style"/>
      <family val="1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7" fillId="0" borderId="3" xfId="0" applyFont="1" applyBorder="1" applyAlignment="1">
      <alignment horizontal="center"/>
    </xf>
    <xf numFmtId="0" fontId="2" fillId="0" borderId="3" xfId="0" applyFont="1" applyBorder="1"/>
    <xf numFmtId="0" fontId="5" fillId="0" borderId="3" xfId="0" applyFont="1" applyBorder="1" applyAlignment="1">
      <alignment horizontal="left"/>
    </xf>
    <xf numFmtId="0" fontId="6" fillId="0" borderId="1" xfId="0" applyFont="1" applyBorder="1"/>
    <xf numFmtId="0" fontId="2" fillId="0" borderId="2" xfId="0" applyFont="1" applyBorder="1"/>
    <xf numFmtId="0" fontId="9" fillId="0" borderId="3" xfId="0" applyFont="1" applyBorder="1"/>
    <xf numFmtId="0" fontId="11" fillId="0" borderId="5" xfId="0" applyFont="1" applyBorder="1"/>
    <xf numFmtId="0" fontId="10" fillId="0" borderId="6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14" fillId="0" borderId="9" xfId="0" applyFont="1" applyBorder="1" applyAlignment="1">
      <alignment horizontal="center"/>
    </xf>
    <xf numFmtId="0" fontId="15" fillId="0" borderId="9" xfId="0" applyFont="1" applyBorder="1"/>
    <xf numFmtId="0" fontId="17" fillId="0" borderId="13" xfId="0" applyFont="1" applyBorder="1" applyAlignment="1">
      <alignment horizontal="left"/>
    </xf>
    <xf numFmtId="49" fontId="16" fillId="0" borderId="13" xfId="0" applyNumberFormat="1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8" fillId="0" borderId="13" xfId="0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2" fontId="0" fillId="0" borderId="3" xfId="0" applyNumberFormat="1" applyBorder="1" applyAlignment="1">
      <alignment horizontal="right"/>
    </xf>
    <xf numFmtId="0" fontId="0" fillId="0" borderId="15" xfId="0" applyBorder="1"/>
    <xf numFmtId="164" fontId="17" fillId="0" borderId="3" xfId="0" applyNumberFormat="1" applyFont="1" applyBorder="1" applyAlignment="1">
      <alignment horizontal="center"/>
    </xf>
    <xf numFmtId="10" fontId="17" fillId="0" borderId="13" xfId="0" applyNumberFormat="1" applyFont="1" applyBorder="1" applyAlignment="1">
      <alignment horizontal="left"/>
    </xf>
    <xf numFmtId="0" fontId="0" fillId="0" borderId="14" xfId="0" applyBorder="1"/>
    <xf numFmtId="0" fontId="17" fillId="0" borderId="3" xfId="0" applyFont="1" applyBorder="1" applyAlignment="1">
      <alignment horizontal="right"/>
    </xf>
    <xf numFmtId="165" fontId="17" fillId="0" borderId="3" xfId="0" applyNumberFormat="1" applyFont="1" applyBorder="1" applyAlignment="1">
      <alignment horizontal="center"/>
    </xf>
    <xf numFmtId="1" fontId="0" fillId="0" borderId="3" xfId="0" applyNumberFormat="1" applyBorder="1"/>
    <xf numFmtId="0" fontId="0" fillId="0" borderId="3" xfId="0" applyBorder="1" applyAlignment="1">
      <alignment horizontal="left"/>
    </xf>
    <xf numFmtId="2" fontId="17" fillId="0" borderId="3" xfId="0" applyNumberFormat="1" applyFont="1" applyBorder="1" applyAlignment="1">
      <alignment horizontal="right"/>
    </xf>
    <xf numFmtId="2" fontId="17" fillId="0" borderId="15" xfId="0" applyNumberFormat="1" applyFont="1" applyBorder="1"/>
    <xf numFmtId="10" fontId="0" fillId="0" borderId="3" xfId="0" applyNumberFormat="1" applyBorder="1"/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166" fontId="17" fillId="0" borderId="9" xfId="0" applyNumberFormat="1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19" fillId="0" borderId="5" xfId="0" applyFont="1" applyBorder="1"/>
    <xf numFmtId="0" fontId="0" fillId="0" borderId="6" xfId="0" applyBorder="1"/>
    <xf numFmtId="2" fontId="0" fillId="0" borderId="7" xfId="0" applyNumberFormat="1" applyBorder="1"/>
    <xf numFmtId="2" fontId="0" fillId="0" borderId="3" xfId="0" applyNumberFormat="1" applyBorder="1" applyAlignment="1">
      <alignment horizontal="center"/>
    </xf>
    <xf numFmtId="2" fontId="0" fillId="0" borderId="15" xfId="0" applyNumberFormat="1" applyBorder="1"/>
    <xf numFmtId="0" fontId="17" fillId="0" borderId="3" xfId="0" applyFont="1" applyBorder="1"/>
    <xf numFmtId="0" fontId="0" fillId="0" borderId="3" xfId="0" applyBorder="1" applyAlignment="1">
      <alignment horizontal="center"/>
    </xf>
    <xf numFmtId="0" fontId="17" fillId="0" borderId="14" xfId="0" applyFont="1" applyBorder="1"/>
    <xf numFmtId="0" fontId="17" fillId="0" borderId="9" xfId="0" applyFont="1" applyBorder="1"/>
    <xf numFmtId="0" fontId="0" fillId="0" borderId="8" xfId="0" applyBorder="1"/>
    <xf numFmtId="2" fontId="17" fillId="0" borderId="3" xfId="0" applyNumberFormat="1" applyFont="1" applyBorder="1" applyAlignment="1">
      <alignment horizontal="center"/>
    </xf>
    <xf numFmtId="2" fontId="6" fillId="0" borderId="0" xfId="0" applyNumberFormat="1" applyFont="1"/>
    <xf numFmtId="0" fontId="3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 vertical="top" wrapText="1"/>
    </xf>
    <xf numFmtId="2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top" wrapText="1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right"/>
    </xf>
    <xf numFmtId="0" fontId="15" fillId="0" borderId="13" xfId="0" applyFont="1" applyBorder="1" applyAlignment="1">
      <alignment horizontal="right"/>
    </xf>
    <xf numFmtId="0" fontId="12" fillId="0" borderId="13" xfId="0" applyFont="1" applyBorder="1" applyAlignment="1">
      <alignment horizontal="right" vertical="center"/>
    </xf>
    <xf numFmtId="49" fontId="17" fillId="0" borderId="13" xfId="0" applyNumberFormat="1" applyFont="1" applyBorder="1" applyAlignment="1">
      <alignment horizontal="left"/>
    </xf>
    <xf numFmtId="49" fontId="15" fillId="0" borderId="13" xfId="0" applyNumberFormat="1" applyFont="1" applyBorder="1" applyAlignment="1">
      <alignment horizontal="left"/>
    </xf>
    <xf numFmtId="0" fontId="12" fillId="0" borderId="13" xfId="0" applyFont="1" applyBorder="1" applyAlignment="1">
      <alignment horizontal="left" vertical="center"/>
    </xf>
    <xf numFmtId="2" fontId="16" fillId="0" borderId="13" xfId="0" applyNumberFormat="1" applyFont="1" applyBorder="1" applyAlignment="1">
      <alignment horizontal="right"/>
    </xf>
    <xf numFmtId="2" fontId="15" fillId="0" borderId="13" xfId="0" applyNumberFormat="1" applyFont="1" applyBorder="1" applyAlignment="1">
      <alignment horizontal="right"/>
    </xf>
    <xf numFmtId="2" fontId="12" fillId="0" borderId="13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0" fontId="17" fillId="0" borderId="4" xfId="0" applyFont="1" applyBorder="1" applyAlignment="1">
      <alignment horizontal="right"/>
    </xf>
    <xf numFmtId="2" fontId="0" fillId="0" borderId="0" xfId="0" applyNumberFormat="1"/>
    <xf numFmtId="2" fontId="4" fillId="0" borderId="0" xfId="0" applyNumberFormat="1" applyFont="1"/>
    <xf numFmtId="2" fontId="21" fillId="0" borderId="11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5" fillId="0" borderId="31" xfId="0" applyNumberFormat="1" applyFont="1" applyBorder="1" applyAlignment="1">
      <alignment horizontal="center" vertical="center" wrapText="1"/>
    </xf>
    <xf numFmtId="2" fontId="8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2" fontId="5" fillId="0" borderId="30" xfId="0" applyNumberFormat="1" applyFont="1" applyBorder="1" applyAlignment="1">
      <alignment horizontal="center" vertical="center" wrapText="1"/>
    </xf>
    <xf numFmtId="2" fontId="5" fillId="0" borderId="24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 vertical="center" wrapText="1"/>
    </xf>
    <xf numFmtId="2" fontId="5" fillId="0" borderId="29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2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8" fillId="0" borderId="1" xfId="0" applyFont="1" applyBorder="1" applyAlignment="1">
      <alignment horizontal="left"/>
    </xf>
    <xf numFmtId="2" fontId="21" fillId="0" borderId="21" xfId="0" applyNumberFormat="1" applyFont="1" applyBorder="1" applyAlignment="1">
      <alignment horizontal="center" vertical="center"/>
    </xf>
    <xf numFmtId="2" fontId="3" fillId="0" borderId="11" xfId="0" applyNumberFormat="1" applyFont="1" applyBorder="1"/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/>
    <xf numFmtId="0" fontId="0" fillId="0" borderId="1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1" fillId="0" borderId="3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7" fillId="0" borderId="14" xfId="0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16" fillId="0" borderId="9" xfId="0" applyFont="1" applyBorder="1" applyAlignment="1">
      <alignment horizontal="right"/>
    </xf>
    <xf numFmtId="0" fontId="16" fillId="0" borderId="10" xfId="0" applyFont="1" applyBorder="1" applyAlignment="1">
      <alignment horizontal="right"/>
    </xf>
    <xf numFmtId="0" fontId="16" fillId="0" borderId="11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11" xfId="0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U100"/>
  <sheetViews>
    <sheetView tabSelected="1" workbookViewId="0">
      <selection activeCell="T9" sqref="T9"/>
    </sheetView>
  </sheetViews>
  <sheetFormatPr defaultColWidth="12.5703125" defaultRowHeight="15" customHeight="1"/>
  <cols>
    <col min="2" max="3" width="6.42578125" customWidth="1"/>
    <col min="4" max="4" width="10" customWidth="1"/>
    <col min="5" max="5" width="9.28515625" customWidth="1"/>
    <col min="6" max="6" width="10.5703125" customWidth="1"/>
    <col min="7" max="7" width="14.42578125" customWidth="1"/>
    <col min="8" max="8" width="10.85546875" customWidth="1"/>
    <col min="9" max="9" width="16.5703125" customWidth="1"/>
    <col min="10" max="10" width="15.42578125" bestFit="1" customWidth="1"/>
    <col min="11" max="11" width="16.5703125" customWidth="1"/>
    <col min="12" max="12" width="11.85546875" customWidth="1"/>
    <col min="13" max="13" width="12.7109375" customWidth="1"/>
    <col min="14" max="14" width="10.85546875" customWidth="1"/>
    <col min="15" max="15" width="9.42578125" customWidth="1"/>
    <col min="16" max="20" width="7.5703125" customWidth="1"/>
  </cols>
  <sheetData>
    <row r="6" spans="2:21" ht="15" customHeight="1" thickBot="1"/>
    <row r="7" spans="2:21" ht="18.75" customHeight="1" thickBot="1">
      <c r="B7" s="105" t="s">
        <v>71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7"/>
    </row>
    <row r="8" spans="2:21" ht="46.5" customHeight="1">
      <c r="B8" s="108" t="s">
        <v>66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10"/>
    </row>
    <row r="9" spans="2:21" ht="64.5" customHeight="1">
      <c r="B9" s="118" t="s">
        <v>0</v>
      </c>
      <c r="C9" s="101" t="s">
        <v>1</v>
      </c>
      <c r="D9" s="101" t="s">
        <v>2</v>
      </c>
      <c r="E9" s="101" t="s">
        <v>3</v>
      </c>
      <c r="F9" s="101" t="s">
        <v>65</v>
      </c>
      <c r="G9" s="101" t="s">
        <v>56</v>
      </c>
      <c r="H9" s="101" t="s">
        <v>57</v>
      </c>
      <c r="I9" s="101" t="s">
        <v>58</v>
      </c>
      <c r="J9" s="103" t="s">
        <v>59</v>
      </c>
      <c r="K9" s="103" t="s">
        <v>60</v>
      </c>
      <c r="L9" s="101" t="s">
        <v>61</v>
      </c>
      <c r="M9" s="101" t="s">
        <v>62</v>
      </c>
      <c r="N9" s="101" t="s">
        <v>63</v>
      </c>
      <c r="O9" s="101" t="s">
        <v>64</v>
      </c>
      <c r="P9" s="117"/>
      <c r="Q9" s="1"/>
      <c r="R9" s="1"/>
      <c r="S9" s="1"/>
      <c r="T9" s="1"/>
    </row>
    <row r="10" spans="2:21">
      <c r="B10" s="119"/>
      <c r="C10" s="102"/>
      <c r="D10" s="102"/>
      <c r="E10" s="102"/>
      <c r="F10" s="102"/>
      <c r="G10" s="102"/>
      <c r="H10" s="102"/>
      <c r="I10" s="102"/>
      <c r="J10" s="104"/>
      <c r="K10" s="104"/>
      <c r="L10" s="102"/>
      <c r="M10" s="102"/>
      <c r="N10" s="102"/>
      <c r="O10" s="60" t="s">
        <v>4</v>
      </c>
      <c r="P10" s="69" t="s">
        <v>53</v>
      </c>
      <c r="Q10" s="1"/>
      <c r="R10" s="1"/>
      <c r="S10" s="1"/>
      <c r="T10" s="1"/>
    </row>
    <row r="11" spans="2:21" ht="18.75">
      <c r="B11" s="70">
        <v>1</v>
      </c>
      <c r="C11" s="61">
        <v>1</v>
      </c>
      <c r="D11" s="62" t="s">
        <v>5</v>
      </c>
      <c r="E11" s="63" t="s">
        <v>6</v>
      </c>
      <c r="F11" s="61" t="s">
        <v>12</v>
      </c>
      <c r="G11" s="65">
        <v>103.49</v>
      </c>
      <c r="H11" s="65">
        <v>3.53</v>
      </c>
      <c r="I11" s="65">
        <v>6.79</v>
      </c>
      <c r="J11" s="65">
        <v>11.19</v>
      </c>
      <c r="K11" s="65">
        <f>G11+H11+I11+J11</f>
        <v>125</v>
      </c>
      <c r="L11" s="64">
        <v>15.06</v>
      </c>
      <c r="M11" s="66">
        <f>K11+L11</f>
        <v>140.06</v>
      </c>
      <c r="N11" s="65">
        <f>M11*G31</f>
        <v>60.671204434829647</v>
      </c>
      <c r="O11" s="63"/>
      <c r="P11" s="71">
        <v>1</v>
      </c>
      <c r="Q11" s="1"/>
      <c r="R11" s="3"/>
      <c r="S11" s="2"/>
      <c r="T11" s="85"/>
      <c r="U11" s="84"/>
    </row>
    <row r="12" spans="2:21" ht="18.75">
      <c r="B12" s="70">
        <v>2</v>
      </c>
      <c r="C12" s="61">
        <v>1</v>
      </c>
      <c r="D12" s="62" t="s">
        <v>5</v>
      </c>
      <c r="E12" s="63" t="s">
        <v>6</v>
      </c>
      <c r="F12" s="67" t="s">
        <v>13</v>
      </c>
      <c r="G12" s="65">
        <v>109.73</v>
      </c>
      <c r="H12" s="65">
        <v>7.47</v>
      </c>
      <c r="I12" s="65">
        <v>10.32</v>
      </c>
      <c r="J12" s="65">
        <v>11.48</v>
      </c>
      <c r="K12" s="65">
        <f t="shared" ref="K12:K20" si="0">G12+H12+I12+J12</f>
        <v>139</v>
      </c>
      <c r="L12" s="64">
        <v>16.78</v>
      </c>
      <c r="M12" s="66">
        <f t="shared" ref="M12:M20" si="1">K12+L12</f>
        <v>155.78</v>
      </c>
      <c r="N12" s="65">
        <f>G31*M12</f>
        <v>67.480795565170368</v>
      </c>
      <c r="O12" s="68">
        <v>1</v>
      </c>
      <c r="P12" s="72"/>
      <c r="Q12" s="1"/>
      <c r="R12" s="3"/>
      <c r="S12" s="2"/>
      <c r="T12" s="85"/>
      <c r="U12" s="84"/>
    </row>
    <row r="13" spans="2:21" ht="18.75">
      <c r="B13" s="70">
        <v>3</v>
      </c>
      <c r="C13" s="61">
        <v>1</v>
      </c>
      <c r="D13" s="62" t="s">
        <v>7</v>
      </c>
      <c r="E13" s="63" t="s">
        <v>6</v>
      </c>
      <c r="F13" s="61" t="s">
        <v>14</v>
      </c>
      <c r="G13" s="65">
        <v>103.49</v>
      </c>
      <c r="H13" s="65">
        <v>3.53</v>
      </c>
      <c r="I13" s="65">
        <v>6.79</v>
      </c>
      <c r="J13" s="65">
        <v>11.19</v>
      </c>
      <c r="K13" s="65">
        <f t="shared" si="0"/>
        <v>125</v>
      </c>
      <c r="L13" s="64">
        <v>15.06</v>
      </c>
      <c r="M13" s="66">
        <f t="shared" si="1"/>
        <v>140.06</v>
      </c>
      <c r="N13" s="65">
        <f>G31*M13</f>
        <v>60.671204434829647</v>
      </c>
      <c r="O13" s="63"/>
      <c r="P13" s="71">
        <v>1</v>
      </c>
      <c r="Q13" s="1"/>
      <c r="R13" s="3"/>
      <c r="S13" s="2"/>
      <c r="T13" s="85"/>
      <c r="U13" s="84"/>
    </row>
    <row r="14" spans="2:21" ht="18.75">
      <c r="B14" s="70">
        <v>4</v>
      </c>
      <c r="C14" s="61">
        <v>1</v>
      </c>
      <c r="D14" s="62" t="s">
        <v>7</v>
      </c>
      <c r="E14" s="63" t="s">
        <v>6</v>
      </c>
      <c r="F14" s="67" t="s">
        <v>15</v>
      </c>
      <c r="G14" s="65">
        <v>109.73</v>
      </c>
      <c r="H14" s="65">
        <v>7.47</v>
      </c>
      <c r="I14" s="65">
        <v>10.32</v>
      </c>
      <c r="J14" s="65">
        <v>11.48</v>
      </c>
      <c r="K14" s="65">
        <f t="shared" si="0"/>
        <v>139</v>
      </c>
      <c r="L14" s="64">
        <v>16.78</v>
      </c>
      <c r="M14" s="66">
        <f t="shared" si="1"/>
        <v>155.78</v>
      </c>
      <c r="N14" s="65">
        <f>G31*M14</f>
        <v>67.480795565170368</v>
      </c>
      <c r="O14" s="68">
        <v>1</v>
      </c>
      <c r="P14" s="72"/>
      <c r="Q14" s="1"/>
      <c r="R14" s="3"/>
      <c r="S14" s="2"/>
      <c r="T14" s="85"/>
      <c r="U14" s="84"/>
    </row>
    <row r="15" spans="2:21" ht="18.75">
      <c r="B15" s="70">
        <v>5</v>
      </c>
      <c r="C15" s="61">
        <v>1</v>
      </c>
      <c r="D15" s="62" t="s">
        <v>8</v>
      </c>
      <c r="E15" s="63" t="s">
        <v>6</v>
      </c>
      <c r="F15" s="61" t="s">
        <v>16</v>
      </c>
      <c r="G15" s="65">
        <v>103.49</v>
      </c>
      <c r="H15" s="65">
        <v>3.53</v>
      </c>
      <c r="I15" s="65">
        <v>6.79</v>
      </c>
      <c r="J15" s="65">
        <v>11.19</v>
      </c>
      <c r="K15" s="65">
        <f t="shared" si="0"/>
        <v>125</v>
      </c>
      <c r="L15" s="64">
        <v>15.06</v>
      </c>
      <c r="M15" s="66">
        <f t="shared" si="1"/>
        <v>140.06</v>
      </c>
      <c r="N15" s="65">
        <f>G31*M15</f>
        <v>60.671204434829647</v>
      </c>
      <c r="O15" s="63"/>
      <c r="P15" s="71">
        <v>1</v>
      </c>
      <c r="Q15" s="1"/>
      <c r="R15" s="3"/>
      <c r="S15" s="2"/>
      <c r="T15" s="85"/>
      <c r="U15" s="84"/>
    </row>
    <row r="16" spans="2:21" ht="18.75">
      <c r="B16" s="70">
        <v>6</v>
      </c>
      <c r="C16" s="61">
        <v>1</v>
      </c>
      <c r="D16" s="62" t="s">
        <v>8</v>
      </c>
      <c r="E16" s="63" t="s">
        <v>6</v>
      </c>
      <c r="F16" s="67" t="s">
        <v>17</v>
      </c>
      <c r="G16" s="65">
        <v>109.73</v>
      </c>
      <c r="H16" s="65">
        <v>7.47</v>
      </c>
      <c r="I16" s="65">
        <v>10.32</v>
      </c>
      <c r="J16" s="65">
        <v>11.48</v>
      </c>
      <c r="K16" s="65">
        <f t="shared" si="0"/>
        <v>139</v>
      </c>
      <c r="L16" s="64">
        <v>16.78</v>
      </c>
      <c r="M16" s="66">
        <f t="shared" si="1"/>
        <v>155.78</v>
      </c>
      <c r="N16" s="65">
        <f>G31*M16</f>
        <v>67.480795565170368</v>
      </c>
      <c r="O16" s="68"/>
      <c r="P16" s="72">
        <v>1</v>
      </c>
      <c r="Q16" s="1"/>
      <c r="R16" s="3"/>
      <c r="S16" s="2"/>
      <c r="T16" s="85"/>
      <c r="U16" s="84"/>
    </row>
    <row r="17" spans="2:21" ht="18.75">
      <c r="B17" s="70">
        <v>7</v>
      </c>
      <c r="C17" s="61">
        <v>1</v>
      </c>
      <c r="D17" s="62" t="s">
        <v>9</v>
      </c>
      <c r="E17" s="63" t="s">
        <v>6</v>
      </c>
      <c r="F17" s="61" t="s">
        <v>18</v>
      </c>
      <c r="G17" s="65">
        <v>103.49</v>
      </c>
      <c r="H17" s="65">
        <v>3.53</v>
      </c>
      <c r="I17" s="65">
        <v>6.79</v>
      </c>
      <c r="J17" s="65">
        <v>11.19</v>
      </c>
      <c r="K17" s="65">
        <f t="shared" si="0"/>
        <v>125</v>
      </c>
      <c r="L17" s="64">
        <v>15.06</v>
      </c>
      <c r="M17" s="66">
        <f t="shared" si="1"/>
        <v>140.06</v>
      </c>
      <c r="N17" s="65">
        <f>G31*M17</f>
        <v>60.671204434829647</v>
      </c>
      <c r="O17" s="63"/>
      <c r="P17" s="71">
        <v>1</v>
      </c>
      <c r="Q17" s="1"/>
      <c r="R17" s="3"/>
      <c r="S17" s="1"/>
      <c r="T17" s="85"/>
      <c r="U17" s="84"/>
    </row>
    <row r="18" spans="2:21" ht="18.75">
      <c r="B18" s="70">
        <v>8</v>
      </c>
      <c r="C18" s="61">
        <v>1</v>
      </c>
      <c r="D18" s="62" t="s">
        <v>9</v>
      </c>
      <c r="E18" s="63" t="s">
        <v>6</v>
      </c>
      <c r="F18" s="67" t="s">
        <v>19</v>
      </c>
      <c r="G18" s="65">
        <v>109.73</v>
      </c>
      <c r="H18" s="65">
        <v>7.47</v>
      </c>
      <c r="I18" s="65">
        <v>10.32</v>
      </c>
      <c r="J18" s="65">
        <v>11.48</v>
      </c>
      <c r="K18" s="65">
        <f t="shared" si="0"/>
        <v>139</v>
      </c>
      <c r="L18" s="64">
        <v>16.78</v>
      </c>
      <c r="M18" s="66">
        <f t="shared" si="1"/>
        <v>155.78</v>
      </c>
      <c r="N18" s="65">
        <f>G31*M18</f>
        <v>67.480795565170368</v>
      </c>
      <c r="O18" s="68"/>
      <c r="P18" s="72">
        <v>1</v>
      </c>
      <c r="Q18" s="1"/>
      <c r="R18" s="3"/>
      <c r="S18" s="1"/>
      <c r="T18" s="85"/>
      <c r="U18" s="84"/>
    </row>
    <row r="19" spans="2:21" ht="18.75">
      <c r="B19" s="70">
        <v>9</v>
      </c>
      <c r="C19" s="61">
        <v>1</v>
      </c>
      <c r="D19" s="62" t="s">
        <v>11</v>
      </c>
      <c r="E19" s="63" t="s">
        <v>6</v>
      </c>
      <c r="F19" s="61" t="s">
        <v>20</v>
      </c>
      <c r="G19" s="65">
        <v>103.49</v>
      </c>
      <c r="H19" s="65">
        <v>3.53</v>
      </c>
      <c r="I19" s="65">
        <v>6.79</v>
      </c>
      <c r="J19" s="65">
        <v>11.19</v>
      </c>
      <c r="K19" s="65">
        <f t="shared" si="0"/>
        <v>125</v>
      </c>
      <c r="L19" s="64">
        <v>15.06</v>
      </c>
      <c r="M19" s="66">
        <f t="shared" si="1"/>
        <v>140.06</v>
      </c>
      <c r="N19" s="65">
        <f>G31*M19</f>
        <v>60.671204434829647</v>
      </c>
      <c r="O19" s="63"/>
      <c r="P19" s="71">
        <v>1</v>
      </c>
      <c r="Q19" s="1"/>
      <c r="R19" s="3"/>
      <c r="S19" s="1"/>
      <c r="T19" s="85"/>
      <c r="U19" s="84"/>
    </row>
    <row r="20" spans="2:21" ht="18.75">
      <c r="B20" s="70">
        <v>10</v>
      </c>
      <c r="C20" s="61">
        <v>1</v>
      </c>
      <c r="D20" s="62" t="s">
        <v>11</v>
      </c>
      <c r="E20" s="63" t="s">
        <v>6</v>
      </c>
      <c r="F20" s="67" t="s">
        <v>21</v>
      </c>
      <c r="G20" s="65">
        <v>109.73</v>
      </c>
      <c r="H20" s="65">
        <v>7.47</v>
      </c>
      <c r="I20" s="65">
        <v>10.32</v>
      </c>
      <c r="J20" s="65">
        <v>11.48</v>
      </c>
      <c r="K20" s="65">
        <f t="shared" si="0"/>
        <v>139</v>
      </c>
      <c r="L20" s="64">
        <v>16.78</v>
      </c>
      <c r="M20" s="66">
        <f t="shared" si="1"/>
        <v>155.78</v>
      </c>
      <c r="N20" s="65">
        <f>G31*M20</f>
        <v>67.480795565170368</v>
      </c>
      <c r="O20" s="68"/>
      <c r="P20" s="72">
        <v>1</v>
      </c>
      <c r="Q20" s="1"/>
      <c r="R20" s="3"/>
      <c r="S20" s="1"/>
      <c r="T20" s="85"/>
      <c r="U20" s="84"/>
    </row>
    <row r="21" spans="2:21" ht="18.75">
      <c r="B21" s="70"/>
      <c r="C21" s="61"/>
      <c r="D21" s="62"/>
      <c r="E21" s="62"/>
      <c r="F21" s="61"/>
      <c r="G21" s="67"/>
      <c r="H21" s="67"/>
      <c r="I21" s="67"/>
      <c r="J21" s="67"/>
      <c r="K21" s="67"/>
      <c r="L21" s="61"/>
      <c r="M21" s="68"/>
      <c r="N21" s="65"/>
      <c r="O21" s="63"/>
      <c r="P21" s="71"/>
      <c r="Q21" s="1"/>
      <c r="R21" s="3"/>
      <c r="S21" s="1"/>
      <c r="T21" s="1"/>
    </row>
    <row r="22" spans="2:21" ht="34.5" customHeight="1">
      <c r="B22" s="115" t="s">
        <v>10</v>
      </c>
      <c r="C22" s="116"/>
      <c r="D22" s="116"/>
      <c r="E22" s="116"/>
      <c r="F22" s="116"/>
      <c r="G22" s="86">
        <f t="shared" ref="G22:P22" si="2">SUM(G11:G21)</f>
        <v>1066.0999999999999</v>
      </c>
      <c r="H22" s="86">
        <f t="shared" si="2"/>
        <v>55</v>
      </c>
      <c r="I22" s="86">
        <f t="shared" si="2"/>
        <v>85.550000000000011</v>
      </c>
      <c r="J22" s="86">
        <f t="shared" si="2"/>
        <v>113.35000000000001</v>
      </c>
      <c r="K22" s="86">
        <f t="shared" si="2"/>
        <v>1320</v>
      </c>
      <c r="L22" s="86">
        <f t="shared" si="2"/>
        <v>159.20000000000002</v>
      </c>
      <c r="M22" s="86">
        <f t="shared" si="2"/>
        <v>1479.1999999999998</v>
      </c>
      <c r="N22" s="86">
        <f t="shared" si="2"/>
        <v>640.7600000000001</v>
      </c>
      <c r="O22" s="87">
        <f t="shared" si="2"/>
        <v>2</v>
      </c>
      <c r="P22" s="88">
        <f t="shared" si="2"/>
        <v>8</v>
      </c>
      <c r="R22" s="2"/>
      <c r="S22" s="59"/>
    </row>
    <row r="23" spans="2:21" ht="20.100000000000001" customHeight="1" thickBot="1"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100"/>
      <c r="M23" s="89" t="s">
        <v>69</v>
      </c>
      <c r="N23" s="90"/>
      <c r="O23" s="93">
        <v>2</v>
      </c>
      <c r="P23" s="94"/>
      <c r="R23" s="2"/>
      <c r="S23" s="59"/>
    </row>
    <row r="24" spans="2:21" ht="20.100000000000001" customHeight="1" thickBot="1">
      <c r="B24" s="95"/>
      <c r="C24" s="96"/>
      <c r="D24" s="96"/>
      <c r="E24" s="96"/>
      <c r="F24" s="96"/>
      <c r="G24" s="96"/>
      <c r="H24" s="96"/>
      <c r="I24" s="96"/>
      <c r="J24" s="96"/>
      <c r="K24" s="96"/>
      <c r="L24" s="97"/>
      <c r="M24" s="91" t="s">
        <v>70</v>
      </c>
      <c r="N24" s="92"/>
      <c r="O24" s="93">
        <v>12</v>
      </c>
      <c r="P24" s="94"/>
      <c r="R24" s="2"/>
      <c r="S24" s="59"/>
    </row>
    <row r="25" spans="2:21" ht="18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4"/>
      <c r="R25" s="2"/>
      <c r="S25" s="2"/>
    </row>
    <row r="26" spans="2:21" ht="15.75" customHeight="1">
      <c r="B26" s="111" t="s">
        <v>68</v>
      </c>
      <c r="C26" s="112"/>
      <c r="D26" s="112"/>
      <c r="E26" s="113"/>
      <c r="F26" s="112"/>
      <c r="G26" s="112"/>
      <c r="H26" s="112"/>
      <c r="I26" s="112"/>
      <c r="J26" s="113"/>
      <c r="K26" s="113"/>
      <c r="L26" s="112"/>
      <c r="M26" s="113"/>
      <c r="N26" s="111"/>
      <c r="O26" s="113"/>
      <c r="P26" s="2"/>
    </row>
    <row r="27" spans="2:21" ht="15.75" customHeight="1">
      <c r="B27" s="111" t="s">
        <v>67</v>
      </c>
      <c r="C27" s="112"/>
      <c r="D27" s="112"/>
      <c r="E27" s="113"/>
      <c r="F27" s="112"/>
      <c r="G27" s="112"/>
      <c r="H27" s="112"/>
      <c r="I27" s="112"/>
      <c r="J27" s="113"/>
      <c r="K27" s="113"/>
      <c r="L27" s="112"/>
      <c r="M27" s="113"/>
      <c r="N27" s="9"/>
      <c r="O27" s="8"/>
      <c r="P27" s="2"/>
    </row>
    <row r="28" spans="2:21" ht="15.75" customHeight="1">
      <c r="B28" s="114"/>
      <c r="C28" s="112"/>
      <c r="D28" s="112"/>
      <c r="E28" s="113"/>
      <c r="F28" s="112"/>
      <c r="G28" s="112"/>
      <c r="H28" s="112"/>
      <c r="I28" s="112"/>
      <c r="J28" s="113"/>
      <c r="K28" s="113"/>
      <c r="L28" s="112"/>
      <c r="M28" s="113"/>
      <c r="N28" s="111"/>
      <c r="O28" s="113"/>
    </row>
    <row r="29" spans="2:21" ht="15.75" customHeight="1">
      <c r="B29" s="10"/>
      <c r="C29" s="11"/>
      <c r="D29" s="11"/>
      <c r="E29" s="8"/>
      <c r="F29" s="11"/>
      <c r="G29" s="11"/>
      <c r="H29" s="11"/>
      <c r="I29" s="11"/>
      <c r="J29" s="8"/>
      <c r="K29" s="8"/>
      <c r="L29" s="11"/>
      <c r="M29" s="11"/>
      <c r="N29" s="11"/>
      <c r="O29" s="8"/>
    </row>
    <row r="30" spans="2:21" ht="15.75" customHeight="1">
      <c r="M30" s="6"/>
      <c r="N30" s="6"/>
    </row>
    <row r="31" spans="2:21" ht="15.75" customHeight="1">
      <c r="G31">
        <f>G39/M22</f>
        <v>0.43318009734991891</v>
      </c>
      <c r="H31">
        <f>G31*100</f>
        <v>43.31800973499189</v>
      </c>
      <c r="M31" s="7"/>
      <c r="N31" s="7"/>
    </row>
    <row r="32" spans="2:21" ht="15.75" customHeight="1">
      <c r="M32" s="6"/>
      <c r="N32" s="6"/>
    </row>
    <row r="33" spans="7:7" ht="15.75" customHeight="1"/>
    <row r="34" spans="7:7" ht="15.75" customHeight="1"/>
    <row r="35" spans="7:7" ht="15.75" customHeight="1"/>
    <row r="36" spans="7:7" ht="15.75" customHeight="1"/>
    <row r="37" spans="7:7" ht="15.75" customHeight="1"/>
    <row r="38" spans="7:7" ht="15.75" customHeight="1"/>
    <row r="39" spans="7:7" ht="15.75" customHeight="1">
      <c r="G39" s="84">
        <f>Sheet2!C27</f>
        <v>640.76</v>
      </c>
    </row>
    <row r="40" spans="7:7" ht="15.75" customHeight="1"/>
    <row r="41" spans="7:7" ht="15.75" customHeight="1"/>
    <row r="42" spans="7:7" ht="15.75" customHeight="1"/>
    <row r="43" spans="7:7" ht="15.75" customHeight="1"/>
    <row r="44" spans="7:7" ht="15.75" customHeight="1"/>
    <row r="45" spans="7:7" ht="15.75" customHeight="1"/>
    <row r="46" spans="7:7" ht="15.75" customHeight="1"/>
    <row r="47" spans="7:7" ht="15.75" customHeight="1"/>
    <row r="48" spans="7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8">
    <mergeCell ref="B7:P7"/>
    <mergeCell ref="B8:P8"/>
    <mergeCell ref="B26:M26"/>
    <mergeCell ref="B28:M28"/>
    <mergeCell ref="N26:O26"/>
    <mergeCell ref="N28:O28"/>
    <mergeCell ref="B27:M27"/>
    <mergeCell ref="B22:F22"/>
    <mergeCell ref="E9:E10"/>
    <mergeCell ref="G9:G10"/>
    <mergeCell ref="H9:H10"/>
    <mergeCell ref="M9:M10"/>
    <mergeCell ref="N9:N10"/>
    <mergeCell ref="I9:I10"/>
    <mergeCell ref="O9:P9"/>
    <mergeCell ref="B9:B10"/>
    <mergeCell ref="C9:C10"/>
    <mergeCell ref="D9:D10"/>
    <mergeCell ref="F9:F10"/>
    <mergeCell ref="L9:L10"/>
    <mergeCell ref="K9:K10"/>
    <mergeCell ref="J9:J10"/>
    <mergeCell ref="M23:N23"/>
    <mergeCell ref="M24:N24"/>
    <mergeCell ref="O23:P23"/>
    <mergeCell ref="O24:P24"/>
    <mergeCell ref="B24:L24"/>
    <mergeCell ref="B23:L23"/>
  </mergeCells>
  <printOptions horizontalCentered="1"/>
  <pageMargins left="3.937007874015748E-2" right="0.23622047244094491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102"/>
  <sheetViews>
    <sheetView topLeftCell="A7" zoomScale="130" zoomScaleNormal="130" workbookViewId="0">
      <selection activeCell="C28" sqref="C28"/>
    </sheetView>
  </sheetViews>
  <sheetFormatPr defaultColWidth="12.5703125" defaultRowHeight="15" customHeight="1"/>
  <cols>
    <col min="1" max="1" width="13.5703125" customWidth="1"/>
    <col min="2" max="2" width="11" bestFit="1" customWidth="1"/>
    <col min="3" max="3" width="8.140625" bestFit="1" customWidth="1"/>
    <col min="4" max="4" width="10.5703125" customWidth="1"/>
    <col min="5" max="5" width="13" customWidth="1"/>
    <col min="6" max="6" width="12.5703125" customWidth="1"/>
    <col min="7" max="7" width="16.85546875" customWidth="1"/>
    <col min="8" max="10" width="7.5703125" customWidth="1"/>
  </cols>
  <sheetData>
    <row r="3" spans="1:7" ht="24.95" customHeight="1">
      <c r="A3" s="122" t="s">
        <v>55</v>
      </c>
      <c r="B3" s="122"/>
      <c r="C3" s="122"/>
      <c r="D3" s="122"/>
      <c r="E3" s="122"/>
      <c r="F3" s="122"/>
      <c r="G3" s="122"/>
    </row>
    <row r="4" spans="1:7" ht="24.95" customHeight="1">
      <c r="A4" s="123"/>
      <c r="B4" s="123"/>
      <c r="C4" s="123"/>
      <c r="D4" s="123"/>
      <c r="E4" s="123"/>
      <c r="F4" s="123"/>
      <c r="G4" s="123"/>
    </row>
    <row r="5" spans="1:7" ht="15" customHeight="1">
      <c r="A5" s="13"/>
      <c r="B5" s="14"/>
      <c r="C5" s="15"/>
      <c r="D5" s="14"/>
      <c r="E5" s="15"/>
      <c r="F5" s="15"/>
      <c r="G5" s="16"/>
    </row>
    <row r="6" spans="1:7" ht="15" customHeight="1">
      <c r="A6" s="17"/>
      <c r="B6" s="18"/>
      <c r="C6" s="18"/>
      <c r="D6" s="19"/>
      <c r="E6" s="20"/>
      <c r="F6" s="128" t="s">
        <v>54</v>
      </c>
      <c r="G6" s="129"/>
    </row>
    <row r="7" spans="1:7" ht="24.95" customHeight="1">
      <c r="A7" s="130" t="s">
        <v>22</v>
      </c>
      <c r="B7" s="134" t="s">
        <v>23</v>
      </c>
      <c r="C7" s="134" t="s">
        <v>24</v>
      </c>
      <c r="D7" s="132" t="s">
        <v>50</v>
      </c>
      <c r="E7" s="132" t="s">
        <v>51</v>
      </c>
      <c r="F7" s="132" t="s">
        <v>52</v>
      </c>
      <c r="G7" s="132" t="s">
        <v>49</v>
      </c>
    </row>
    <row r="8" spans="1:7" ht="24.95" customHeight="1">
      <c r="A8" s="131"/>
      <c r="B8" s="135"/>
      <c r="C8" s="135"/>
      <c r="D8" s="133"/>
      <c r="E8" s="133"/>
      <c r="F8" s="133"/>
      <c r="G8" s="133"/>
    </row>
    <row r="9" spans="1:7" ht="15" customHeight="1">
      <c r="A9" s="73" t="s">
        <v>25</v>
      </c>
      <c r="B9" s="21" t="s">
        <v>26</v>
      </c>
      <c r="C9" s="22"/>
      <c r="D9" s="79"/>
      <c r="E9" s="79"/>
      <c r="F9" s="79"/>
      <c r="G9" s="79"/>
    </row>
    <row r="10" spans="1:7" ht="15" customHeight="1">
      <c r="A10" s="73" t="s">
        <v>27</v>
      </c>
      <c r="B10" s="21" t="s">
        <v>6</v>
      </c>
      <c r="C10" s="76" t="s">
        <v>12</v>
      </c>
      <c r="D10" s="80">
        <v>125</v>
      </c>
      <c r="E10" s="80">
        <f>D10*C33</f>
        <v>15.077651515151512</v>
      </c>
      <c r="F10" s="80">
        <f>D10+E10</f>
        <v>140.0776515151515</v>
      </c>
      <c r="G10" s="80">
        <f>F10*C29</f>
        <v>60.67803030303029</v>
      </c>
    </row>
    <row r="11" spans="1:7" ht="15" customHeight="1">
      <c r="A11" s="73"/>
      <c r="B11" s="21" t="s">
        <v>6</v>
      </c>
      <c r="C11" s="76" t="s">
        <v>13</v>
      </c>
      <c r="D11" s="80">
        <v>139</v>
      </c>
      <c r="E11" s="80">
        <f>D11*C33</f>
        <v>16.766348484848482</v>
      </c>
      <c r="F11" s="80">
        <f t="shared" ref="F11:F17" si="0">D11+E11</f>
        <v>155.76634848484849</v>
      </c>
      <c r="G11" s="80">
        <f>F11*C29</f>
        <v>67.473969696969689</v>
      </c>
    </row>
    <row r="12" spans="1:7" ht="15" customHeight="1">
      <c r="A12" s="74"/>
      <c r="B12" s="23"/>
      <c r="C12" s="77"/>
      <c r="D12" s="80"/>
      <c r="E12" s="80"/>
      <c r="F12" s="80"/>
      <c r="G12" s="80"/>
    </row>
    <row r="13" spans="1:7" ht="15" customHeight="1">
      <c r="A13" s="73" t="s">
        <v>28</v>
      </c>
      <c r="B13" s="21" t="s">
        <v>6</v>
      </c>
      <c r="C13" s="76" t="s">
        <v>14</v>
      </c>
      <c r="D13" s="80">
        <v>125</v>
      </c>
      <c r="E13" s="80">
        <f>D13*C33</f>
        <v>15.077651515151512</v>
      </c>
      <c r="F13" s="80">
        <f t="shared" si="0"/>
        <v>140.0776515151515</v>
      </c>
      <c r="G13" s="80">
        <f>F13*C29</f>
        <v>60.67803030303029</v>
      </c>
    </row>
    <row r="14" spans="1:7" ht="15" customHeight="1">
      <c r="A14" s="74"/>
      <c r="B14" s="21" t="s">
        <v>6</v>
      </c>
      <c r="C14" s="76" t="s">
        <v>15</v>
      </c>
      <c r="D14" s="80">
        <v>139</v>
      </c>
      <c r="E14" s="80">
        <f>D14*C33</f>
        <v>16.766348484848482</v>
      </c>
      <c r="F14" s="80">
        <f t="shared" si="0"/>
        <v>155.76634848484849</v>
      </c>
      <c r="G14" s="80">
        <f>F14*C29</f>
        <v>67.473969696969689</v>
      </c>
    </row>
    <row r="15" spans="1:7" ht="15" customHeight="1">
      <c r="A15" s="74"/>
      <c r="B15" s="23"/>
      <c r="C15" s="77"/>
      <c r="D15" s="80"/>
      <c r="E15" s="80"/>
      <c r="F15" s="80"/>
      <c r="G15" s="80"/>
    </row>
    <row r="16" spans="1:7" ht="15" customHeight="1">
      <c r="A16" s="73" t="s">
        <v>29</v>
      </c>
      <c r="B16" s="21" t="s">
        <v>6</v>
      </c>
      <c r="C16" s="76" t="s">
        <v>16</v>
      </c>
      <c r="D16" s="80">
        <v>125</v>
      </c>
      <c r="E16" s="80">
        <f>D16*C33</f>
        <v>15.077651515151512</v>
      </c>
      <c r="F16" s="80">
        <f t="shared" si="0"/>
        <v>140.0776515151515</v>
      </c>
      <c r="G16" s="80">
        <f>F16*C29</f>
        <v>60.67803030303029</v>
      </c>
    </row>
    <row r="17" spans="1:7" ht="15" customHeight="1">
      <c r="A17" s="74"/>
      <c r="B17" s="21" t="s">
        <v>6</v>
      </c>
      <c r="C17" s="76" t="s">
        <v>17</v>
      </c>
      <c r="D17" s="80">
        <v>139</v>
      </c>
      <c r="E17" s="80">
        <f>D17*C33</f>
        <v>16.766348484848482</v>
      </c>
      <c r="F17" s="80">
        <f t="shared" si="0"/>
        <v>155.76634848484849</v>
      </c>
      <c r="G17" s="80">
        <f>F17*C29</f>
        <v>67.473969696969689</v>
      </c>
    </row>
    <row r="18" spans="1:7" ht="15" customHeight="1">
      <c r="A18" s="74"/>
      <c r="B18" s="23"/>
      <c r="C18" s="77"/>
      <c r="D18" s="80"/>
      <c r="E18" s="80"/>
      <c r="F18" s="80"/>
      <c r="G18" s="80"/>
    </row>
    <row r="19" spans="1:7" ht="15" customHeight="1">
      <c r="A19" s="73" t="s">
        <v>30</v>
      </c>
      <c r="B19" s="21" t="s">
        <v>6</v>
      </c>
      <c r="C19" s="76" t="s">
        <v>18</v>
      </c>
      <c r="D19" s="80">
        <v>125</v>
      </c>
      <c r="E19" s="80">
        <f>D19*C33</f>
        <v>15.077651515151512</v>
      </c>
      <c r="F19" s="80">
        <f>D19+E19</f>
        <v>140.0776515151515</v>
      </c>
      <c r="G19" s="80">
        <f>F19*C29</f>
        <v>60.67803030303029</v>
      </c>
    </row>
    <row r="20" spans="1:7" ht="15" customHeight="1">
      <c r="A20" s="74"/>
      <c r="B20" s="21" t="s">
        <v>6</v>
      </c>
      <c r="C20" s="76" t="s">
        <v>19</v>
      </c>
      <c r="D20" s="80">
        <v>139</v>
      </c>
      <c r="E20" s="80">
        <f>D20*C33</f>
        <v>16.766348484848482</v>
      </c>
      <c r="F20" s="80">
        <f>D20+E20</f>
        <v>155.76634848484849</v>
      </c>
      <c r="G20" s="80">
        <f>F20*C29</f>
        <v>67.473969696969689</v>
      </c>
    </row>
    <row r="21" spans="1:7" ht="15" customHeight="1">
      <c r="A21" s="74"/>
      <c r="B21" s="21"/>
      <c r="C21" s="76"/>
      <c r="D21" s="80"/>
      <c r="E21" s="80"/>
      <c r="F21" s="80"/>
      <c r="G21" s="80"/>
    </row>
    <row r="22" spans="1:7" ht="15" customHeight="1">
      <c r="A22" s="73" t="s">
        <v>31</v>
      </c>
      <c r="B22" s="21" t="s">
        <v>6</v>
      </c>
      <c r="C22" s="76" t="s">
        <v>20</v>
      </c>
      <c r="D22" s="80">
        <v>125</v>
      </c>
      <c r="E22" s="80">
        <f>D22*C33</f>
        <v>15.077651515151512</v>
      </c>
      <c r="F22" s="80">
        <f>D22+E22</f>
        <v>140.0776515151515</v>
      </c>
      <c r="G22" s="80">
        <f>F22*C29</f>
        <v>60.67803030303029</v>
      </c>
    </row>
    <row r="23" spans="1:7" ht="15.75" customHeight="1">
      <c r="A23" s="74"/>
      <c r="B23" s="21" t="s">
        <v>6</v>
      </c>
      <c r="C23" s="76" t="s">
        <v>21</v>
      </c>
      <c r="D23" s="80">
        <v>139</v>
      </c>
      <c r="E23" s="80">
        <f>D23*C33</f>
        <v>16.766348484848482</v>
      </c>
      <c r="F23" s="80">
        <f>D23+E23</f>
        <v>155.76634848484849</v>
      </c>
      <c r="G23" s="80">
        <f>F23*C29</f>
        <v>67.473969696969689</v>
      </c>
    </row>
    <row r="24" spans="1:7" ht="15.75" customHeight="1">
      <c r="A24" s="74"/>
      <c r="B24" s="23"/>
      <c r="C24" s="77"/>
      <c r="D24" s="80"/>
      <c r="E24" s="80"/>
      <c r="F24" s="80"/>
      <c r="G24" s="80"/>
    </row>
    <row r="25" spans="1:7" ht="15.75" customHeight="1">
      <c r="A25" s="75" t="s">
        <v>10</v>
      </c>
      <c r="B25" s="24"/>
      <c r="C25" s="78">
        <v>10</v>
      </c>
      <c r="D25" s="81">
        <f>SUM(D10:D24)</f>
        <v>1320</v>
      </c>
      <c r="E25" s="81">
        <f>SUM(E10:E24)</f>
        <v>159.21999999999997</v>
      </c>
      <c r="F25" s="81">
        <f>SUM(F10:F24)</f>
        <v>1479.22</v>
      </c>
      <c r="G25" s="81">
        <f>SUM(G10:G24)</f>
        <v>640.75999999999988</v>
      </c>
    </row>
    <row r="26" spans="1:7" ht="15.75" customHeight="1">
      <c r="A26" s="25"/>
      <c r="B26" s="26"/>
      <c r="C26" s="27"/>
      <c r="D26" s="27"/>
      <c r="E26" s="28"/>
      <c r="F26" s="28"/>
      <c r="G26" s="29"/>
    </row>
    <row r="27" spans="1:7" ht="15.75" customHeight="1">
      <c r="A27" s="124" t="s">
        <v>32</v>
      </c>
      <c r="B27" s="125"/>
      <c r="C27" s="58">
        <v>640.76</v>
      </c>
      <c r="D27" s="6"/>
      <c r="E27" s="30"/>
      <c r="F27" s="6"/>
      <c r="G27" s="31"/>
    </row>
    <row r="28" spans="1:7" ht="15.75" customHeight="1">
      <c r="A28" s="126" t="s">
        <v>33</v>
      </c>
      <c r="B28" s="127"/>
      <c r="C28" s="51">
        <f>F25</f>
        <v>1479.22</v>
      </c>
      <c r="D28" s="6"/>
      <c r="E28" s="30"/>
      <c r="F28" s="6"/>
      <c r="G28" s="31"/>
    </row>
    <row r="29" spans="1:7" ht="15.75" customHeight="1">
      <c r="A29" s="124" t="s">
        <v>34</v>
      </c>
      <c r="B29" s="125"/>
      <c r="C29" s="32">
        <f>C27/C28</f>
        <v>0.43317424047808978</v>
      </c>
      <c r="D29" s="33">
        <v>0.43390000000000001</v>
      </c>
      <c r="E29" s="30"/>
      <c r="F29" s="6"/>
      <c r="G29" s="31"/>
    </row>
    <row r="30" spans="1:7" ht="15.75" customHeight="1">
      <c r="A30" s="34"/>
      <c r="B30" s="35"/>
      <c r="C30" s="36"/>
      <c r="D30" s="6"/>
      <c r="E30" s="30"/>
      <c r="F30" s="37"/>
      <c r="G30" s="31"/>
    </row>
    <row r="31" spans="1:7" ht="15.75" customHeight="1">
      <c r="A31" s="124" t="s">
        <v>35</v>
      </c>
      <c r="B31" s="125"/>
      <c r="C31" s="58">
        <f>D43</f>
        <v>159.21999999999997</v>
      </c>
      <c r="D31" s="38"/>
      <c r="E31" s="39"/>
      <c r="F31" s="6"/>
      <c r="G31" s="31"/>
    </row>
    <row r="32" spans="1:7" ht="15.75" customHeight="1">
      <c r="A32" s="126" t="s">
        <v>36</v>
      </c>
      <c r="B32" s="127"/>
      <c r="C32" s="51">
        <f>D25</f>
        <v>1320</v>
      </c>
      <c r="D32" s="38"/>
      <c r="E32" s="6"/>
      <c r="F32" s="6"/>
      <c r="G32" s="40"/>
    </row>
    <row r="33" spans="1:7" ht="15.75" customHeight="1">
      <c r="A33" s="124" t="s">
        <v>35</v>
      </c>
      <c r="B33" s="125"/>
      <c r="C33" s="32">
        <f>C31/C32</f>
        <v>0.1206212121212121</v>
      </c>
      <c r="D33" s="33">
        <v>0.1206</v>
      </c>
      <c r="E33" s="41"/>
      <c r="F33" s="6"/>
      <c r="G33" s="31"/>
    </row>
    <row r="34" spans="1:7" ht="15.75" customHeight="1">
      <c r="A34" s="42"/>
      <c r="B34" s="43"/>
      <c r="C34" s="44"/>
      <c r="D34" s="45"/>
      <c r="E34" s="46"/>
      <c r="F34" s="46"/>
      <c r="G34" s="47"/>
    </row>
    <row r="35" spans="1:7" ht="15.75" customHeight="1">
      <c r="A35" s="48" t="s">
        <v>37</v>
      </c>
      <c r="B35" s="15"/>
      <c r="C35" s="49"/>
      <c r="D35" s="49"/>
      <c r="E35" s="48" t="s">
        <v>38</v>
      </c>
      <c r="F35" s="49"/>
      <c r="G35" s="50"/>
    </row>
    <row r="36" spans="1:7" ht="15.75" customHeight="1">
      <c r="A36" s="120" t="s">
        <v>39</v>
      </c>
      <c r="B36" s="121"/>
      <c r="C36" s="121"/>
      <c r="D36" s="30">
        <v>28.82</v>
      </c>
      <c r="E36" s="34"/>
      <c r="F36" s="6"/>
      <c r="G36" s="52"/>
    </row>
    <row r="37" spans="1:7" ht="15.75" customHeight="1">
      <c r="A37" s="120" t="s">
        <v>40</v>
      </c>
      <c r="B37" s="121"/>
      <c r="C37" s="121"/>
      <c r="D37" s="30">
        <v>26.08</v>
      </c>
      <c r="E37" s="34" t="s">
        <v>41</v>
      </c>
      <c r="F37" s="6"/>
      <c r="G37" s="52">
        <f>F25</f>
        <v>1479.22</v>
      </c>
    </row>
    <row r="38" spans="1:7" ht="15.75" customHeight="1">
      <c r="A38" s="120" t="s">
        <v>42</v>
      </c>
      <c r="B38" s="121"/>
      <c r="C38" s="121"/>
      <c r="D38" s="30">
        <v>26.08</v>
      </c>
      <c r="E38" s="34" t="s">
        <v>43</v>
      </c>
      <c r="F38" s="6"/>
      <c r="G38" s="52">
        <f>C27</f>
        <v>640.76</v>
      </c>
    </row>
    <row r="39" spans="1:7" ht="15.75" customHeight="1">
      <c r="A39" s="120" t="s">
        <v>44</v>
      </c>
      <c r="B39" s="121"/>
      <c r="C39" s="121"/>
      <c r="D39" s="30">
        <v>26.08</v>
      </c>
      <c r="E39" s="34"/>
      <c r="F39" s="6"/>
      <c r="G39" s="31"/>
    </row>
    <row r="40" spans="1:7" ht="15.75" customHeight="1">
      <c r="A40" s="120" t="s">
        <v>45</v>
      </c>
      <c r="B40" s="121"/>
      <c r="C40" s="121"/>
      <c r="D40" s="30">
        <v>26.08</v>
      </c>
      <c r="E40" s="34"/>
      <c r="F40" s="53" t="s">
        <v>46</v>
      </c>
      <c r="G40" s="40">
        <f>G37/G38</f>
        <v>2.3085398589175354</v>
      </c>
    </row>
    <row r="41" spans="1:7" ht="15.75" customHeight="1">
      <c r="A41" s="120" t="s">
        <v>47</v>
      </c>
      <c r="B41" s="121"/>
      <c r="C41" s="121"/>
      <c r="D41" s="30">
        <v>26.08</v>
      </c>
      <c r="E41" s="34"/>
      <c r="F41" s="6"/>
      <c r="G41" s="31"/>
    </row>
    <row r="42" spans="1:7" ht="15.75" customHeight="1">
      <c r="A42" s="120"/>
      <c r="B42" s="121"/>
      <c r="C42" s="121"/>
      <c r="D42" s="82"/>
      <c r="E42" s="34"/>
      <c r="F42" s="6"/>
      <c r="G42" s="31"/>
    </row>
    <row r="43" spans="1:7" ht="15.75" customHeight="1">
      <c r="A43" s="55" t="s">
        <v>48</v>
      </c>
      <c r="B43" s="12"/>
      <c r="C43" s="6"/>
      <c r="D43" s="83">
        <f>SUM(D36:D42)</f>
        <v>159.21999999999997</v>
      </c>
      <c r="E43" s="34"/>
      <c r="F43" s="6"/>
      <c r="G43" s="31"/>
    </row>
    <row r="44" spans="1:7" ht="15.75" customHeight="1">
      <c r="A44" s="34"/>
      <c r="B44" s="12"/>
      <c r="C44" s="6"/>
      <c r="D44" s="54"/>
      <c r="E44" s="34"/>
      <c r="F44" s="6"/>
      <c r="G44" s="31"/>
    </row>
    <row r="45" spans="1:7" ht="15.75" customHeight="1">
      <c r="A45" s="17"/>
      <c r="B45" s="18"/>
      <c r="C45" s="56"/>
      <c r="D45" s="18"/>
      <c r="E45" s="57"/>
      <c r="F45" s="46"/>
      <c r="G45" s="47"/>
    </row>
    <row r="46" spans="1:7" ht="15.75" customHeight="1">
      <c r="A46" s="6"/>
      <c r="B46" s="6"/>
      <c r="C46" s="6"/>
      <c r="D46" s="6"/>
      <c r="E46" s="6"/>
      <c r="F46" s="6"/>
      <c r="G46" s="6"/>
    </row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22">
    <mergeCell ref="G7:G8"/>
    <mergeCell ref="B7:B8"/>
    <mergeCell ref="C7:C8"/>
    <mergeCell ref="D7:D8"/>
    <mergeCell ref="E7:E8"/>
    <mergeCell ref="F7:F8"/>
    <mergeCell ref="A42:C42"/>
    <mergeCell ref="A3:G4"/>
    <mergeCell ref="A36:C36"/>
    <mergeCell ref="A37:C37"/>
    <mergeCell ref="A38:C38"/>
    <mergeCell ref="A39:C39"/>
    <mergeCell ref="A40:C40"/>
    <mergeCell ref="A41:C41"/>
    <mergeCell ref="A27:B27"/>
    <mergeCell ref="A28:B28"/>
    <mergeCell ref="A29:B29"/>
    <mergeCell ref="A31:B31"/>
    <mergeCell ref="A32:B32"/>
    <mergeCell ref="A33:B33"/>
    <mergeCell ref="F6:G6"/>
    <mergeCell ref="A7:A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>
      <selection activeCell="N29" activeCellId="1" sqref="A1:O22 N29"/>
    </sheetView>
  </sheetViews>
  <sheetFormatPr defaultColWidth="12.5703125" defaultRowHeight="15" customHeight="1"/>
  <cols>
    <col min="1" max="11" width="7.5703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SYSTEM-3</cp:lastModifiedBy>
  <cp:lastPrinted>2026-01-23T12:32:59Z</cp:lastPrinted>
  <dcterms:created xsi:type="dcterms:W3CDTF">2025-08-07T08:42:10Z</dcterms:created>
  <dcterms:modified xsi:type="dcterms:W3CDTF">2026-01-23T12:34:18Z</dcterms:modified>
</cp:coreProperties>
</file>