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 16-Nov-2020\Desktop\RERA Phase 3A Care  Home\Additinal quries\"/>
    </mc:Choice>
  </mc:AlternateContent>
  <xr:revisionPtr revIDLastSave="0" documentId="13_ncr:1_{C2C2B051-D081-4177-80B0-49CF6B7B0807}" xr6:coauthVersionLast="47" xr6:coauthVersionMax="47" xr10:uidLastSave="{00000000-0000-0000-0000-000000000000}"/>
  <bookViews>
    <workbookView xWindow="-120" yWindow="-120" windowWidth="20730" windowHeight="11160" activeTab="1" xr2:uid="{B47C2502-E2B4-4757-84FA-282825DBE1FC}"/>
  </bookViews>
  <sheets>
    <sheet name="Unit Area" sheetId="3" r:id="rId1"/>
    <sheet name="Sheet1" sheetId="4" r:id="rId2"/>
  </sheets>
  <definedNames>
    <definedName name="_xlnm._FilterDatabase" localSheetId="0" hidden="1">'Unit Area'!$A$4:$P$8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3" l="1"/>
  <c r="L7" i="3"/>
  <c r="L6" i="3"/>
  <c r="L5" i="3"/>
  <c r="D83" i="4"/>
  <c r="C81" i="4"/>
  <c r="E81" i="4" s="1"/>
  <c r="D73" i="4"/>
  <c r="C73" i="4"/>
  <c r="E73" i="4" s="1"/>
  <c r="D64" i="4"/>
  <c r="C64" i="4"/>
  <c r="E64" i="4" s="1"/>
  <c r="A55" i="4"/>
  <c r="A56" i="4" s="1"/>
  <c r="A57" i="4" s="1"/>
  <c r="A60" i="4" s="1"/>
  <c r="A61" i="4" s="1"/>
  <c r="A62" i="4" s="1"/>
  <c r="A68" i="4" s="1"/>
  <c r="A69" i="4" s="1"/>
  <c r="A70" i="4" s="1"/>
  <c r="A71" i="4" s="1"/>
  <c r="C51" i="4"/>
  <c r="E50" i="4"/>
  <c r="C50" i="4"/>
  <c r="E45" i="4"/>
  <c r="D45" i="4"/>
  <c r="C45" i="4"/>
  <c r="A38" i="4"/>
  <c r="A39" i="4" s="1"/>
  <c r="A40" i="4" s="1"/>
  <c r="A41" i="4" s="1"/>
  <c r="A42" i="4" s="1"/>
  <c r="A43" i="4" s="1"/>
  <c r="E34" i="4"/>
  <c r="D34" i="4"/>
  <c r="C34" i="4"/>
  <c r="D24" i="4"/>
  <c r="C24" i="4"/>
  <c r="E24" i="4" s="1"/>
  <c r="D11" i="4"/>
  <c r="C11" i="4"/>
  <c r="C83" i="4" s="1"/>
  <c r="E11" i="4" l="1"/>
  <c r="E83" i="4" s="1"/>
  <c r="K9" i="3"/>
  <c r="G9" i="3"/>
  <c r="L9" i="3" l="1"/>
</calcChain>
</file>

<file path=xl/sharedStrings.xml><?xml version="1.0" encoding="utf-8"?>
<sst xmlns="http://schemas.openxmlformats.org/spreadsheetml/2006/main" count="136" uniqueCount="104">
  <si>
    <t xml:space="preserve">SR No. </t>
  </si>
  <si>
    <t>Phase</t>
  </si>
  <si>
    <t>Tower/Block (A)</t>
  </si>
  <si>
    <t>Wing (B)</t>
  </si>
  <si>
    <t>Floor ©</t>
  </si>
  <si>
    <t>Unit No.  (D)</t>
  </si>
  <si>
    <t>Carpet Area Sqmt (F)</t>
  </si>
  <si>
    <t>Balcony Area Sqm (G)</t>
  </si>
  <si>
    <t>Exclusive Verandah/Utility Area  (Sqm) (H)</t>
  </si>
  <si>
    <t>Proportionate Common Area in Tower (Sqm) (J )</t>
  </si>
  <si>
    <t>Total AREA (Sqm) (K)</t>
  </si>
  <si>
    <t>UDS (IN Sqm)</t>
  </si>
  <si>
    <t>Car Parking</t>
  </si>
  <si>
    <t>OPEN</t>
  </si>
  <si>
    <t>COVERED</t>
  </si>
  <si>
    <t>2nd Floor</t>
  </si>
  <si>
    <t>3rd Floor</t>
  </si>
  <si>
    <t>NA</t>
  </si>
  <si>
    <t>Phase 3A</t>
  </si>
  <si>
    <t>Block E</t>
  </si>
  <si>
    <t>Nil</t>
  </si>
  <si>
    <t>1st  Floor</t>
  </si>
  <si>
    <t>Ground  Floor</t>
  </si>
  <si>
    <t xml:space="preserve">Grand Total </t>
  </si>
  <si>
    <r>
      <t xml:space="preserve">Ashiana Shubham Block E Carpet Area Statement
</t>
    </r>
    <r>
      <rPr>
        <b/>
        <sz val="11"/>
        <color theme="1"/>
        <rFont val="Times New Roman"/>
        <family val="1"/>
      </rPr>
      <t xml:space="preserve">Survey No. 383/1B (part) Sengundram Village, Govindapuram Hamlet, Maraimalai Nagar Municipal Limit, Chengalpet Taluk, Chengalpet Disrict, Tamil Nadu </t>
    </r>
  </si>
  <si>
    <t xml:space="preserve">NOTE: The Parking has been earmarked for the whole Block E as the whole Block will be one single Unit. </t>
  </si>
  <si>
    <t>Ashiana Shubham Phase 1</t>
  </si>
  <si>
    <t>Common Area</t>
  </si>
  <si>
    <t>D</t>
  </si>
  <si>
    <t>C</t>
  </si>
  <si>
    <t>B</t>
  </si>
  <si>
    <t>E</t>
  </si>
  <si>
    <t>G</t>
  </si>
  <si>
    <t>A</t>
  </si>
  <si>
    <t>F</t>
  </si>
  <si>
    <t>Block B</t>
  </si>
  <si>
    <t>Block A</t>
  </si>
  <si>
    <t>H</t>
  </si>
  <si>
    <t xml:space="preserve">Overall UDS statement for the project at S.No.381 pt, 383 pt, 384 pt, 390, 394 pt, 437 pt, 438, 439 of Govindapuram </t>
  </si>
  <si>
    <t>Hamlet, Sengundram Village, Chengalpet Taluk and Chengalpet District.</t>
  </si>
  <si>
    <t>S.No</t>
  </si>
  <si>
    <t>Block No.</t>
  </si>
  <si>
    <t>Uds / Land area (in Sq mt)</t>
  </si>
  <si>
    <t>Open Car Parking</t>
  </si>
  <si>
    <t>Status</t>
  </si>
  <si>
    <t>Villa Viviana</t>
  </si>
  <si>
    <t>Villas 185</t>
  </si>
  <si>
    <t>Completed and Handed over before TNRERA</t>
  </si>
  <si>
    <t>Plots</t>
  </si>
  <si>
    <t>Club House including swimming pool, etc.</t>
  </si>
  <si>
    <t>Completed and is under ownership of Land Owner</t>
  </si>
  <si>
    <t>Private Roads (Internal Roads), etc.</t>
  </si>
  <si>
    <t>Total A</t>
  </si>
  <si>
    <t>Block -1</t>
  </si>
  <si>
    <t>Completed and Handed over to apartment owners and was beyond the purview of RERA as structural completion certificate was obtained vide Certificate No. 1560/17 dated 09.06.2017</t>
  </si>
  <si>
    <t>Block -2</t>
  </si>
  <si>
    <t>Block -3</t>
  </si>
  <si>
    <t>Block -7</t>
  </si>
  <si>
    <t>Block - 9</t>
  </si>
  <si>
    <t>Block -10</t>
  </si>
  <si>
    <t>Total - B</t>
  </si>
  <si>
    <t>Phase - 2</t>
  </si>
  <si>
    <t xml:space="preserve">Block 4 </t>
  </si>
  <si>
    <t>Completed and handed over and  Registered In TNRERA, Form - C, TN/01/Building/0220/2017, dated 05.12.2017.
Completion Certificate dated 15.07.2020</t>
  </si>
  <si>
    <t>Block 5</t>
  </si>
  <si>
    <t>Block 6</t>
  </si>
  <si>
    <t>Block 8 - W1</t>
  </si>
  <si>
    <t>Block 8 - W2</t>
  </si>
  <si>
    <t>Total - C</t>
  </si>
  <si>
    <t>Phase - 3</t>
  </si>
  <si>
    <t>Block - A1</t>
  </si>
  <si>
    <t>TN/01/Building/030/2019 dated 08.03.2019</t>
  </si>
  <si>
    <t>Block B1</t>
  </si>
  <si>
    <t>Block B2</t>
  </si>
  <si>
    <t>Block C</t>
  </si>
  <si>
    <t>Completion Certificate (Partial)-09/2022 dated 13.05.2022</t>
  </si>
  <si>
    <t>Block D wing A</t>
  </si>
  <si>
    <t>Block D wing B</t>
  </si>
  <si>
    <t>Total - D</t>
  </si>
  <si>
    <t>Phase-3A</t>
  </si>
  <si>
    <t>Is an independent Unit and saleable in nature</t>
  </si>
  <si>
    <t>Future Deelopment</t>
  </si>
  <si>
    <t>STP developed</t>
  </si>
  <si>
    <t>Total- E</t>
  </si>
  <si>
    <t>Phase - 4A</t>
  </si>
  <si>
    <t xml:space="preserve">TN/01/Building/0456/2020 &amp; dated 08.12.2020 
 Completion Certificate (Partial)- 05/2024 dated 13.03.2024. 
</t>
  </si>
  <si>
    <t>Block G</t>
  </si>
  <si>
    <t>Phase - 4B</t>
  </si>
  <si>
    <t>TN/01/Building/0297/2022 &amp;  dated 05.08.2022
Completion Certificate - 05/2025 dated 10.02.2025 
36 visitor parkings, 4 parkings for 1BHK Units in Phase IVA</t>
  </si>
  <si>
    <t>Block D</t>
  </si>
  <si>
    <t>Block F</t>
  </si>
  <si>
    <t>Total - F</t>
  </si>
  <si>
    <t>Phase - 5</t>
  </si>
  <si>
    <t xml:space="preserve">We are providing 4 Visitors car parking and 4 car parkings for 1 BHK Units </t>
  </si>
  <si>
    <t>Temple Block G</t>
  </si>
  <si>
    <t>Temble Block H</t>
  </si>
  <si>
    <t>Submitted to TNRERA and under construction</t>
  </si>
  <si>
    <t>Total - G</t>
  </si>
  <si>
    <t>Other Areas-</t>
  </si>
  <si>
    <t>Land gifted for Road</t>
  </si>
  <si>
    <t>Land gifted for OSR</t>
  </si>
  <si>
    <t>Additional Gift</t>
  </si>
  <si>
    <t>Total - H</t>
  </si>
  <si>
    <t>GRAND TOTAL (A+B+C+D+E+F+G+H)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</si>
</sst>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Aptos Narrow"/>
      <family val="2"/>
      <scheme val="minor"/>
    </font>
    <font>
      <sz val="8"/>
      <color theme="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7" fillId="0" borderId="0" xfId="1" applyNumberFormat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2" fontId="8" fillId="0" borderId="4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1" fillId="0" borderId="1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3" borderId="19" xfId="0" applyFont="1" applyFill="1" applyBorder="1"/>
    <xf numFmtId="0" fontId="11" fillId="0" borderId="2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2" xfId="0" applyFont="1" applyBorder="1"/>
    <xf numFmtId="0" fontId="12" fillId="0" borderId="21" xfId="0" applyFont="1" applyBorder="1" applyAlignment="1">
      <alignment horizontal="center"/>
    </xf>
    <xf numFmtId="0" fontId="12" fillId="0" borderId="4" xfId="0" applyFont="1" applyBorder="1"/>
    <xf numFmtId="0" fontId="12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2" fontId="12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0" fillId="0" borderId="22" xfId="0" applyFont="1" applyBorder="1"/>
    <xf numFmtId="0" fontId="12" fillId="0" borderId="24" xfId="0" applyFont="1" applyBorder="1" applyAlignment="1">
      <alignment horizontal="center"/>
    </xf>
    <xf numFmtId="0" fontId="12" fillId="0" borderId="3" xfId="0" applyFont="1" applyBorder="1"/>
    <xf numFmtId="2" fontId="12" fillId="0" borderId="3" xfId="0" applyNumberFormat="1" applyFont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1" fillId="0" borderId="27" xfId="0" applyFont="1" applyBorder="1"/>
    <xf numFmtId="2" fontId="11" fillId="0" borderId="27" xfId="0" applyNumberFormat="1" applyFont="1" applyBorder="1" applyAlignment="1">
      <alignment horizontal="center"/>
    </xf>
    <xf numFmtId="1" fontId="12" fillId="0" borderId="27" xfId="0" applyNumberFormat="1" applyFont="1" applyBorder="1" applyAlignment="1">
      <alignment horizontal="center"/>
    </xf>
    <xf numFmtId="2" fontId="11" fillId="4" borderId="27" xfId="0" applyNumberFormat="1" applyFont="1" applyFill="1" applyBorder="1" applyAlignment="1">
      <alignment horizontal="center"/>
    </xf>
    <xf numFmtId="0" fontId="10" fillId="0" borderId="28" xfId="0" applyFont="1" applyBorder="1" applyAlignment="1">
      <alignment horizontal="center" vertical="center" wrapText="1"/>
    </xf>
    <xf numFmtId="0" fontId="11" fillId="0" borderId="0" xfId="0" applyFont="1"/>
    <xf numFmtId="2" fontId="11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0" fontId="10" fillId="0" borderId="3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12" fillId="0" borderId="19" xfId="0" applyFont="1" applyBorder="1" applyAlignment="1">
      <alignment horizontal="center"/>
    </xf>
    <xf numFmtId="0" fontId="11" fillId="0" borderId="7" xfId="0" applyFont="1" applyBorder="1"/>
    <xf numFmtId="2" fontId="11" fillId="0" borderId="19" xfId="0" applyNumberFormat="1" applyFont="1" applyBorder="1" applyAlignment="1">
      <alignment horizontal="center"/>
    </xf>
    <xf numFmtId="0" fontId="12" fillId="0" borderId="19" xfId="0" applyFont="1" applyBorder="1" applyAlignment="1">
      <alignment horizontal="center" vertical="center"/>
    </xf>
    <xf numFmtId="2" fontId="11" fillId="4" borderId="8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2" fontId="12" fillId="0" borderId="20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19" xfId="0" applyFont="1" applyBorder="1" applyAlignment="1">
      <alignment horizontal="center"/>
    </xf>
    <xf numFmtId="0" fontId="11" fillId="3" borderId="8" xfId="0" applyFont="1" applyFill="1" applyBorder="1"/>
    <xf numFmtId="2" fontId="12" fillId="0" borderId="19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vertical="center" wrapText="1"/>
    </xf>
    <xf numFmtId="0" fontId="11" fillId="0" borderId="8" xfId="0" applyFont="1" applyBorder="1"/>
    <xf numFmtId="2" fontId="11" fillId="0" borderId="0" xfId="0" applyNumberFormat="1" applyFont="1" applyAlignment="1">
      <alignment horizontal="center" vertical="center"/>
    </xf>
    <xf numFmtId="0" fontId="11" fillId="3" borderId="7" xfId="0" applyFont="1" applyFill="1" applyBorder="1"/>
    <xf numFmtId="0" fontId="10" fillId="0" borderId="19" xfId="0" applyFont="1" applyBorder="1" applyAlignment="1">
      <alignment horizontal="center"/>
    </xf>
    <xf numFmtId="0" fontId="12" fillId="0" borderId="29" xfId="0" applyFont="1" applyBorder="1" applyAlignment="1">
      <alignment horizontal="center" vertical="center"/>
    </xf>
    <xf numFmtId="2" fontId="11" fillId="0" borderId="27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vertical="center" wrapText="1"/>
    </xf>
    <xf numFmtId="0" fontId="12" fillId="0" borderId="32" xfId="0" applyFont="1" applyBorder="1" applyAlignment="1">
      <alignment horizontal="center"/>
    </xf>
    <xf numFmtId="0" fontId="11" fillId="0" borderId="4" xfId="0" applyFont="1" applyBorder="1"/>
    <xf numFmtId="2" fontId="11" fillId="0" borderId="4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vertical="center" wrapText="1"/>
    </xf>
    <xf numFmtId="0" fontId="11" fillId="0" borderId="3" xfId="0" applyFont="1" applyBorder="1"/>
    <xf numFmtId="2" fontId="12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2" fontId="11" fillId="2" borderId="27" xfId="0" applyNumberFormat="1" applyFont="1" applyFill="1" applyBorder="1" applyAlignment="1">
      <alignment horizontal="center"/>
    </xf>
    <xf numFmtId="0" fontId="12" fillId="0" borderId="27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2" fontId="12" fillId="0" borderId="0" xfId="0" applyNumberFormat="1" applyFont="1" applyAlignment="1">
      <alignment horizontal="center" vertical="center"/>
    </xf>
    <xf numFmtId="0" fontId="11" fillId="3" borderId="8" xfId="0" applyFont="1" applyFill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11" xfId="0" applyFont="1" applyBorder="1"/>
    <xf numFmtId="2" fontId="12" fillId="0" borderId="11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/>
    <xf numFmtId="2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/>
    </xf>
    <xf numFmtId="0" fontId="11" fillId="3" borderId="17" xfId="0" applyFont="1" applyFill="1" applyBorder="1" applyAlignment="1">
      <alignment horizontal="left"/>
    </xf>
    <xf numFmtId="2" fontId="11" fillId="0" borderId="16" xfId="0" applyNumberFormat="1" applyFont="1" applyBorder="1" applyAlignment="1">
      <alignment horizont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12" fillId="0" borderId="27" xfId="0" applyFont="1" applyBorder="1" applyAlignment="1">
      <alignment horizontal="center"/>
    </xf>
    <xf numFmtId="2" fontId="11" fillId="4" borderId="28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9" fillId="0" borderId="19" xfId="0" applyFont="1" applyBorder="1"/>
    <xf numFmtId="0" fontId="12" fillId="0" borderId="4" xfId="0" applyFont="1" applyBorder="1" applyAlignment="1">
      <alignment horizontal="center"/>
    </xf>
    <xf numFmtId="0" fontId="9" fillId="0" borderId="30" xfId="0" applyFont="1" applyBorder="1"/>
    <xf numFmtId="0" fontId="12" fillId="0" borderId="3" xfId="0" applyFont="1" applyBorder="1" applyAlignment="1">
      <alignment horizontal="center"/>
    </xf>
    <xf numFmtId="2" fontId="11" fillId="4" borderId="8" xfId="0" applyNumberFormat="1" applyFont="1" applyFill="1" applyBorder="1" applyAlignment="1">
      <alignment horizontal="center"/>
    </xf>
    <xf numFmtId="0" fontId="10" fillId="0" borderId="19" xfId="0" applyFont="1" applyBorder="1"/>
    <xf numFmtId="2" fontId="11" fillId="0" borderId="29" xfId="0" applyNumberFormat="1" applyFont="1" applyBorder="1" applyAlignment="1">
      <alignment horizontal="center"/>
    </xf>
    <xf numFmtId="2" fontId="12" fillId="0" borderId="27" xfId="0" applyNumberFormat="1" applyFont="1" applyBorder="1" applyAlignment="1">
      <alignment horizontal="center"/>
    </xf>
    <xf numFmtId="0" fontId="10" fillId="0" borderId="28" xfId="0" applyFont="1" applyBorder="1"/>
    <xf numFmtId="0" fontId="11" fillId="0" borderId="4" xfId="0" applyFont="1" applyBorder="1" applyAlignment="1">
      <alignment horizontal="center"/>
    </xf>
    <xf numFmtId="0" fontId="10" fillId="0" borderId="30" xfId="0" applyFont="1" applyBorder="1"/>
    <xf numFmtId="0" fontId="11" fillId="0" borderId="3" xfId="0" applyFont="1" applyBorder="1" applyAlignment="1">
      <alignment horizontal="center"/>
    </xf>
    <xf numFmtId="0" fontId="10" fillId="0" borderId="25" xfId="0" applyFont="1" applyBorder="1"/>
    <xf numFmtId="0" fontId="11" fillId="0" borderId="14" xfId="0" applyFont="1" applyBorder="1"/>
    <xf numFmtId="2" fontId="11" fillId="0" borderId="14" xfId="0" applyNumberFormat="1" applyFont="1" applyBorder="1" applyAlignment="1">
      <alignment horizontal="center"/>
    </xf>
    <xf numFmtId="2" fontId="11" fillId="4" borderId="14" xfId="0" applyNumberFormat="1" applyFont="1" applyFill="1" applyBorder="1" applyAlignment="1">
      <alignment horizontal="center"/>
    </xf>
    <xf numFmtId="0" fontId="10" fillId="0" borderId="15" xfId="0" applyFont="1" applyBorder="1"/>
    <xf numFmtId="0" fontId="12" fillId="0" borderId="36" xfId="0" applyFont="1" applyBorder="1" applyAlignment="1">
      <alignment horizontal="center"/>
    </xf>
    <xf numFmtId="2" fontId="11" fillId="0" borderId="32" xfId="0" applyNumberFormat="1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2" fontId="11" fillId="0" borderId="37" xfId="0" applyNumberFormat="1" applyFont="1" applyBorder="1" applyAlignment="1">
      <alignment horizontal="center"/>
    </xf>
    <xf numFmtId="0" fontId="10" fillId="0" borderId="38" xfId="0" applyFont="1" applyBorder="1"/>
    <xf numFmtId="0" fontId="12" fillId="0" borderId="39" xfId="0" applyFont="1" applyBorder="1" applyAlignment="1">
      <alignment horizontal="center"/>
    </xf>
    <xf numFmtId="2" fontId="11" fillId="0" borderId="7" xfId="0" applyNumberFormat="1" applyFont="1" applyBorder="1" applyAlignment="1">
      <alignment horizontal="center"/>
    </xf>
    <xf numFmtId="1" fontId="11" fillId="0" borderId="19" xfId="0" applyNumberFormat="1" applyFont="1" applyBorder="1" applyAlignment="1">
      <alignment horizontal="center"/>
    </xf>
    <xf numFmtId="1" fontId="12" fillId="0" borderId="19" xfId="0" applyNumberFormat="1" applyFont="1" applyBorder="1" applyAlignment="1">
      <alignment horizontal="center"/>
    </xf>
    <xf numFmtId="2" fontId="10" fillId="0" borderId="9" xfId="0" applyNumberFormat="1" applyFont="1" applyBorder="1"/>
    <xf numFmtId="2" fontId="10" fillId="2" borderId="3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</cellXfs>
  <cellStyles count="3">
    <cellStyle name="Comma 2" xfId="2" xr:uid="{1D96F184-EF66-4A33-B2F2-355A26B4A913}"/>
    <cellStyle name="Normal" xfId="0" builtinId="0"/>
    <cellStyle name="Normal 2" xfId="1" xr:uid="{3D37E226-28A1-4A12-8347-D78DBF230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1964-4828-4044-9CF9-3527EB5395A8}">
  <sheetPr>
    <pageSetUpPr fitToPage="1"/>
  </sheetPr>
  <dimension ref="A1:P14"/>
  <sheetViews>
    <sheetView topLeftCell="A2" zoomScaleNormal="100" workbookViewId="0">
      <selection activeCell="J8" sqref="J8"/>
    </sheetView>
  </sheetViews>
  <sheetFormatPr defaultRowHeight="15" x14ac:dyDescent="0.25"/>
  <cols>
    <col min="2" max="2" width="21.140625" customWidth="1"/>
    <col min="3" max="3" width="16.5703125" customWidth="1"/>
    <col min="5" max="5" width="13.140625" customWidth="1"/>
    <col min="7" max="7" width="10.5703125" bestFit="1" customWidth="1"/>
    <col min="8" max="8" width="11.85546875" customWidth="1"/>
    <col min="9" max="9" width="17.28515625" customWidth="1"/>
    <col min="10" max="10" width="15.42578125" style="1" customWidth="1"/>
    <col min="11" max="11" width="11.42578125" customWidth="1"/>
    <col min="12" max="12" width="12.85546875" customWidth="1"/>
  </cols>
  <sheetData>
    <row r="1" spans="1:16" ht="15.75" thickBot="1" x14ac:dyDescent="0.3"/>
    <row r="2" spans="1:16" ht="48" customHeight="1" thickBot="1" x14ac:dyDescent="0.3">
      <c r="A2" s="162" t="s">
        <v>24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2"/>
      <c r="P2" s="2"/>
    </row>
    <row r="3" spans="1:16" ht="15" customHeight="1" x14ac:dyDescent="0.25">
      <c r="A3" s="165" t="s">
        <v>0</v>
      </c>
      <c r="B3" s="167" t="s">
        <v>1</v>
      </c>
      <c r="C3" s="167" t="s">
        <v>2</v>
      </c>
      <c r="D3" s="167" t="s">
        <v>3</v>
      </c>
      <c r="E3" s="167" t="s">
        <v>4</v>
      </c>
      <c r="F3" s="167" t="s">
        <v>5</v>
      </c>
      <c r="G3" s="167" t="s">
        <v>6</v>
      </c>
      <c r="H3" s="167" t="s">
        <v>7</v>
      </c>
      <c r="I3" s="167" t="s">
        <v>8</v>
      </c>
      <c r="J3" s="167" t="s">
        <v>9</v>
      </c>
      <c r="K3" s="167" t="s">
        <v>10</v>
      </c>
      <c r="L3" s="167" t="s">
        <v>11</v>
      </c>
      <c r="M3" s="169" t="s">
        <v>12</v>
      </c>
      <c r="N3" s="170"/>
      <c r="O3" s="3"/>
      <c r="P3" s="3"/>
    </row>
    <row r="4" spans="1:16" ht="63.95" customHeight="1" x14ac:dyDescent="0.25">
      <c r="A4" s="166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5" t="s">
        <v>13</v>
      </c>
      <c r="N4" s="15" t="s">
        <v>14</v>
      </c>
      <c r="O4" s="3"/>
      <c r="P4" s="3"/>
    </row>
    <row r="5" spans="1:16" ht="30.75" customHeight="1" x14ac:dyDescent="0.25">
      <c r="A5" s="4">
        <v>1</v>
      </c>
      <c r="B5" s="11" t="s">
        <v>18</v>
      </c>
      <c r="C5" s="11" t="s">
        <v>19</v>
      </c>
      <c r="D5" s="11" t="s">
        <v>20</v>
      </c>
      <c r="E5" s="10" t="s">
        <v>22</v>
      </c>
      <c r="F5" s="12" t="s">
        <v>20</v>
      </c>
      <c r="G5" s="13">
        <v>512</v>
      </c>
      <c r="H5" s="13" t="s">
        <v>20</v>
      </c>
      <c r="I5" s="11" t="s">
        <v>20</v>
      </c>
      <c r="J5" s="11" t="s">
        <v>20</v>
      </c>
      <c r="K5" s="14">
        <v>545.71</v>
      </c>
      <c r="L5" s="14">
        <f>G5/$G$9*$C$14</f>
        <v>400.6619576185671</v>
      </c>
      <c r="M5" s="160">
        <v>10</v>
      </c>
      <c r="N5" s="16"/>
      <c r="O5" s="3"/>
      <c r="P5" s="3"/>
    </row>
    <row r="6" spans="1:16" ht="30.75" customHeight="1" x14ac:dyDescent="0.25">
      <c r="A6" s="4">
        <v>2</v>
      </c>
      <c r="B6" s="11" t="s">
        <v>18</v>
      </c>
      <c r="C6" s="11" t="s">
        <v>19</v>
      </c>
      <c r="D6" s="11" t="s">
        <v>20</v>
      </c>
      <c r="E6" s="10" t="s">
        <v>21</v>
      </c>
      <c r="F6" s="12" t="s">
        <v>20</v>
      </c>
      <c r="G6" s="13">
        <v>490</v>
      </c>
      <c r="H6" s="13" t="s">
        <v>20</v>
      </c>
      <c r="I6" s="11" t="s">
        <v>20</v>
      </c>
      <c r="J6" s="11" t="s">
        <v>20</v>
      </c>
      <c r="K6" s="14">
        <v>545.71</v>
      </c>
      <c r="L6" s="14">
        <f>G6/$G$9*$C$14</f>
        <v>383.44601412714434</v>
      </c>
      <c r="M6" s="161"/>
      <c r="N6" s="16"/>
      <c r="O6" s="3"/>
      <c r="P6" s="3"/>
    </row>
    <row r="7" spans="1:16" ht="30.75" customHeight="1" x14ac:dyDescent="0.25">
      <c r="A7" s="4">
        <v>3</v>
      </c>
      <c r="B7" s="11" t="s">
        <v>18</v>
      </c>
      <c r="C7" s="11" t="s">
        <v>19</v>
      </c>
      <c r="D7" s="11" t="s">
        <v>20</v>
      </c>
      <c r="E7" s="10" t="s">
        <v>15</v>
      </c>
      <c r="F7" s="12" t="s">
        <v>20</v>
      </c>
      <c r="G7" s="13">
        <v>490</v>
      </c>
      <c r="H7" s="13" t="s">
        <v>20</v>
      </c>
      <c r="I7" s="11" t="s">
        <v>20</v>
      </c>
      <c r="J7" s="11" t="s">
        <v>20</v>
      </c>
      <c r="K7" s="14">
        <v>545.71</v>
      </c>
      <c r="L7" s="14">
        <f>G7/$G$9*$C$14</f>
        <v>383.44601412714434</v>
      </c>
      <c r="M7" s="161"/>
      <c r="N7" s="16"/>
      <c r="O7" s="3"/>
      <c r="P7" s="3"/>
    </row>
    <row r="8" spans="1:16" ht="39" customHeight="1" x14ac:dyDescent="0.25">
      <c r="A8" s="4">
        <v>4</v>
      </c>
      <c r="B8" s="11" t="s">
        <v>18</v>
      </c>
      <c r="C8" s="11" t="s">
        <v>19</v>
      </c>
      <c r="D8" s="11" t="s">
        <v>20</v>
      </c>
      <c r="E8" s="10" t="s">
        <v>16</v>
      </c>
      <c r="F8" s="12" t="s">
        <v>20</v>
      </c>
      <c r="G8" s="13">
        <v>490</v>
      </c>
      <c r="H8" s="13" t="s">
        <v>20</v>
      </c>
      <c r="I8" s="11" t="s">
        <v>20</v>
      </c>
      <c r="J8" s="11" t="s">
        <v>20</v>
      </c>
      <c r="K8" s="14">
        <v>545.71</v>
      </c>
      <c r="L8" s="14">
        <f>G8/$G$9*$C$14</f>
        <v>383.44601412714434</v>
      </c>
      <c r="M8" s="161"/>
      <c r="N8" s="16"/>
      <c r="O8" s="5"/>
      <c r="P8" s="3"/>
    </row>
    <row r="9" spans="1:16" x14ac:dyDescent="0.25">
      <c r="A9" s="8"/>
      <c r="B9" s="8" t="s">
        <v>23</v>
      </c>
      <c r="C9" s="8" t="s">
        <v>17</v>
      </c>
      <c r="D9" s="8" t="s">
        <v>17</v>
      </c>
      <c r="E9" s="8" t="s">
        <v>17</v>
      </c>
      <c r="F9" s="8"/>
      <c r="G9" s="8">
        <f>SUM(G5:G8)</f>
        <v>1982</v>
      </c>
      <c r="H9" s="8"/>
      <c r="I9" s="8"/>
      <c r="J9" s="8"/>
      <c r="K9" s="8">
        <f>SUM(K5:K8)</f>
        <v>2182.84</v>
      </c>
      <c r="L9" s="8">
        <f>SUM(L5:L8)</f>
        <v>1551</v>
      </c>
      <c r="M9" s="8"/>
      <c r="N9" s="8"/>
    </row>
    <row r="10" spans="1:16" x14ac:dyDescent="0.25">
      <c r="A10" s="6"/>
      <c r="B10" s="6"/>
      <c r="C10" s="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6" x14ac:dyDescent="0.25">
      <c r="B11" s="17" t="s">
        <v>25</v>
      </c>
    </row>
    <row r="14" spans="1:16" x14ac:dyDescent="0.25">
      <c r="C14">
        <v>1551</v>
      </c>
    </row>
  </sheetData>
  <autoFilter ref="A4:P8" xr:uid="{80841964-4828-4044-9CF9-3527EB5395A8}"/>
  <mergeCells count="15">
    <mergeCell ref="M5:M8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M3:N3"/>
    <mergeCell ref="I3:I4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4084-642E-4DF4-8946-699C5A712F78}">
  <sheetPr>
    <pageSetUpPr fitToPage="1"/>
  </sheetPr>
  <dimension ref="A1:J85"/>
  <sheetViews>
    <sheetView tabSelected="1" workbookViewId="0">
      <selection activeCell="I34" sqref="I34"/>
    </sheetView>
  </sheetViews>
  <sheetFormatPr defaultRowHeight="15" x14ac:dyDescent="0.25"/>
  <cols>
    <col min="2" max="2" width="42.28515625" bestFit="1" customWidth="1"/>
    <col min="3" max="3" width="17.5703125" customWidth="1"/>
    <col min="4" max="4" width="8.42578125" bestFit="1" customWidth="1"/>
    <col min="5" max="5" width="9.5703125" bestFit="1" customWidth="1"/>
    <col min="6" max="6" width="39" customWidth="1"/>
    <col min="10" max="10" width="9.140625" style="1"/>
  </cols>
  <sheetData>
    <row r="1" spans="1:6" ht="45.75" customHeight="1" x14ac:dyDescent="0.25">
      <c r="A1" s="178" t="s">
        <v>38</v>
      </c>
      <c r="B1" s="179"/>
      <c r="C1" s="179"/>
      <c r="D1" s="179"/>
      <c r="E1" s="179"/>
      <c r="F1" s="180"/>
    </row>
    <row r="2" spans="1:6" ht="30" customHeight="1" thickBot="1" x14ac:dyDescent="0.3">
      <c r="A2" s="181" t="s">
        <v>39</v>
      </c>
      <c r="B2" s="182"/>
      <c r="C2" s="182"/>
      <c r="D2" s="182"/>
      <c r="E2" s="182"/>
      <c r="F2" s="183"/>
    </row>
    <row r="3" spans="1:6" ht="16.5" thickBot="1" x14ac:dyDescent="0.3">
      <c r="A3" s="19"/>
      <c r="B3" s="20"/>
      <c r="C3" s="20"/>
      <c r="D3" s="20"/>
      <c r="E3" s="20"/>
      <c r="F3" s="21"/>
    </row>
    <row r="4" spans="1:6" ht="63.75" thickBot="1" x14ac:dyDescent="0.3">
      <c r="A4" s="22" t="s">
        <v>40</v>
      </c>
      <c r="B4" s="23" t="s">
        <v>41</v>
      </c>
      <c r="C4" s="24" t="s">
        <v>42</v>
      </c>
      <c r="D4" s="25" t="s">
        <v>43</v>
      </c>
      <c r="E4" s="26"/>
      <c r="F4" s="27" t="s">
        <v>44</v>
      </c>
    </row>
    <row r="5" spans="1:6" ht="16.5" thickBot="1" x14ac:dyDescent="0.3">
      <c r="A5" s="28" t="s">
        <v>33</v>
      </c>
      <c r="B5" s="29" t="s">
        <v>45</v>
      </c>
      <c r="C5" s="30"/>
      <c r="D5" s="31"/>
      <c r="E5" s="31"/>
      <c r="F5" s="32"/>
    </row>
    <row r="6" spans="1:6" ht="15.75" x14ac:dyDescent="0.25">
      <c r="A6" s="33">
        <v>1</v>
      </c>
      <c r="B6" s="34" t="s">
        <v>46</v>
      </c>
      <c r="C6" s="35">
        <v>39267.370000000003</v>
      </c>
      <c r="D6" s="36">
        <v>256</v>
      </c>
      <c r="E6" s="36"/>
      <c r="F6" s="175" t="s">
        <v>47</v>
      </c>
    </row>
    <row r="7" spans="1:6" ht="15.75" x14ac:dyDescent="0.25">
      <c r="A7" s="37">
        <v>2</v>
      </c>
      <c r="B7" s="38" t="s">
        <v>48</v>
      </c>
      <c r="C7" s="35">
        <v>10918.2</v>
      </c>
      <c r="D7" s="36">
        <v>0</v>
      </c>
      <c r="E7" s="36"/>
      <c r="F7" s="175"/>
    </row>
    <row r="8" spans="1:6" ht="54.75" customHeight="1" x14ac:dyDescent="0.25">
      <c r="A8" s="37">
        <v>3</v>
      </c>
      <c r="B8" s="39" t="s">
        <v>49</v>
      </c>
      <c r="C8" s="40">
        <v>4095.12</v>
      </c>
      <c r="D8" s="35">
        <v>27</v>
      </c>
      <c r="E8" s="41"/>
      <c r="F8" s="42" t="s">
        <v>50</v>
      </c>
    </row>
    <row r="9" spans="1:6" ht="15.75" x14ac:dyDescent="0.25">
      <c r="A9" s="37">
        <v>4</v>
      </c>
      <c r="B9" s="38" t="s">
        <v>51</v>
      </c>
      <c r="C9" s="40">
        <v>12950.28</v>
      </c>
      <c r="D9" s="43"/>
      <c r="E9" s="43"/>
      <c r="F9" s="44"/>
    </row>
    <row r="10" spans="1:6" ht="16.5" thickBot="1" x14ac:dyDescent="0.3">
      <c r="A10" s="45"/>
      <c r="B10" s="46"/>
      <c r="C10" s="47"/>
      <c r="D10" s="48"/>
      <c r="E10" s="48"/>
      <c r="F10" s="49"/>
    </row>
    <row r="11" spans="1:6" ht="16.5" thickBot="1" x14ac:dyDescent="0.3">
      <c r="A11" s="50"/>
      <c r="B11" s="51" t="s">
        <v>52</v>
      </c>
      <c r="C11" s="52">
        <f>SUM(C6:C10)</f>
        <v>67230.970000000016</v>
      </c>
      <c r="D11" s="53">
        <f>SUM(D6:D8)</f>
        <v>283</v>
      </c>
      <c r="E11" s="54">
        <f>C11</f>
        <v>67230.970000000016</v>
      </c>
      <c r="F11" s="55"/>
    </row>
    <row r="12" spans="1:6" ht="15.75" x14ac:dyDescent="0.25">
      <c r="A12" s="19"/>
      <c r="B12" s="56"/>
      <c r="C12" s="57"/>
      <c r="D12" s="58"/>
      <c r="E12" s="21"/>
      <c r="F12" s="59"/>
    </row>
    <row r="13" spans="1:6" ht="16.5" thickBot="1" x14ac:dyDescent="0.3">
      <c r="A13" s="19"/>
      <c r="B13" s="56"/>
      <c r="C13" s="57"/>
      <c r="D13" s="58"/>
      <c r="E13" s="21"/>
      <c r="F13" s="59"/>
    </row>
    <row r="14" spans="1:6" ht="16.5" thickBot="1" x14ac:dyDescent="0.3">
      <c r="A14" s="28" t="s">
        <v>30</v>
      </c>
      <c r="B14" s="29" t="s">
        <v>26</v>
      </c>
      <c r="C14" s="60"/>
      <c r="D14" s="53"/>
      <c r="E14" s="53"/>
      <c r="F14" s="55"/>
    </row>
    <row r="15" spans="1:6" ht="15.75" x14ac:dyDescent="0.25">
      <c r="A15" s="33"/>
      <c r="B15" s="34"/>
      <c r="C15" s="61"/>
      <c r="D15" s="62"/>
      <c r="E15" s="62"/>
      <c r="F15" s="63"/>
    </row>
    <row r="16" spans="1:6" ht="15.75" x14ac:dyDescent="0.25">
      <c r="A16" s="37">
        <v>5</v>
      </c>
      <c r="B16" s="38" t="s">
        <v>53</v>
      </c>
      <c r="C16" s="40">
        <v>1546.5</v>
      </c>
      <c r="D16" s="64">
        <v>16</v>
      </c>
      <c r="E16" s="64"/>
      <c r="F16" s="173" t="s">
        <v>54</v>
      </c>
    </row>
    <row r="17" spans="1:6" ht="15.75" x14ac:dyDescent="0.25">
      <c r="A17" s="37">
        <v>6</v>
      </c>
      <c r="B17" s="38" t="s">
        <v>55</v>
      </c>
      <c r="C17" s="40">
        <v>1546.5</v>
      </c>
      <c r="D17" s="64">
        <v>16</v>
      </c>
      <c r="E17" s="64"/>
      <c r="F17" s="184"/>
    </row>
    <row r="18" spans="1:6" ht="15.75" x14ac:dyDescent="0.25">
      <c r="A18" s="37">
        <v>7</v>
      </c>
      <c r="B18" s="38" t="s">
        <v>56</v>
      </c>
      <c r="C18" s="40">
        <v>3850.62</v>
      </c>
      <c r="D18" s="64">
        <v>48</v>
      </c>
      <c r="E18" s="64"/>
      <c r="F18" s="184"/>
    </row>
    <row r="19" spans="1:6" ht="15.75" x14ac:dyDescent="0.25">
      <c r="A19" s="37">
        <v>8</v>
      </c>
      <c r="B19" s="38" t="s">
        <v>57</v>
      </c>
      <c r="C19" s="40">
        <v>1283.54</v>
      </c>
      <c r="D19" s="64">
        <v>16</v>
      </c>
      <c r="E19" s="64"/>
      <c r="F19" s="184"/>
    </row>
    <row r="20" spans="1:6" ht="15.75" x14ac:dyDescent="0.25">
      <c r="A20" s="37">
        <v>9</v>
      </c>
      <c r="B20" s="38" t="s">
        <v>58</v>
      </c>
      <c r="C20" s="40">
        <v>1260.48</v>
      </c>
      <c r="D20" s="64">
        <v>0</v>
      </c>
      <c r="E20" s="64"/>
      <c r="F20" s="184"/>
    </row>
    <row r="21" spans="1:6" ht="15.75" x14ac:dyDescent="0.25">
      <c r="A21" s="37">
        <v>10</v>
      </c>
      <c r="B21" s="38" t="s">
        <v>59</v>
      </c>
      <c r="C21" s="40">
        <v>1546.5</v>
      </c>
      <c r="D21" s="64">
        <v>16</v>
      </c>
      <c r="E21" s="64"/>
      <c r="F21" s="184"/>
    </row>
    <row r="22" spans="1:6" ht="15.75" x14ac:dyDescent="0.25">
      <c r="A22" s="37">
        <v>11</v>
      </c>
      <c r="B22" s="38" t="s">
        <v>27</v>
      </c>
      <c r="C22" s="40">
        <v>101.26</v>
      </c>
      <c r="D22" s="64"/>
      <c r="E22" s="64"/>
      <c r="F22" s="185"/>
    </row>
    <row r="23" spans="1:6" ht="16.5" thickBot="1" x14ac:dyDescent="0.3">
      <c r="A23" s="45"/>
      <c r="B23" s="46"/>
      <c r="C23" s="47"/>
      <c r="D23" s="66"/>
      <c r="E23" s="66"/>
      <c r="F23" s="67"/>
    </row>
    <row r="24" spans="1:6" ht="16.5" thickBot="1" x14ac:dyDescent="0.3">
      <c r="A24" s="68"/>
      <c r="B24" s="69" t="s">
        <v>60</v>
      </c>
      <c r="C24" s="70">
        <f>SUM(C16:C22)</f>
        <v>11135.4</v>
      </c>
      <c r="D24" s="71">
        <f>SUM(D16:D21)</f>
        <v>112</v>
      </c>
      <c r="E24" s="72">
        <f>C24</f>
        <v>11135.4</v>
      </c>
      <c r="F24" s="73"/>
    </row>
    <row r="25" spans="1:6" ht="15.75" x14ac:dyDescent="0.25">
      <c r="A25" s="19"/>
      <c r="B25" s="56"/>
      <c r="C25" s="74"/>
      <c r="D25" s="75"/>
      <c r="E25" s="76"/>
      <c r="F25" s="77"/>
    </row>
    <row r="26" spans="1:6" ht="16.5" thickBot="1" x14ac:dyDescent="0.3">
      <c r="A26" s="19"/>
      <c r="B26" s="56"/>
      <c r="C26" s="74"/>
      <c r="D26" s="75"/>
      <c r="E26" s="76"/>
      <c r="F26" s="77"/>
    </row>
    <row r="27" spans="1:6" ht="16.5" thickBot="1" x14ac:dyDescent="0.3">
      <c r="A27" s="28" t="s">
        <v>29</v>
      </c>
      <c r="B27" s="29" t="s">
        <v>61</v>
      </c>
      <c r="C27" s="78"/>
      <c r="D27" s="79"/>
      <c r="E27" s="79"/>
      <c r="F27" s="80"/>
    </row>
    <row r="28" spans="1:6" ht="15.75" x14ac:dyDescent="0.25">
      <c r="A28" s="33">
        <v>12</v>
      </c>
      <c r="B28" s="34" t="s">
        <v>62</v>
      </c>
      <c r="C28" s="40">
        <v>4833.67</v>
      </c>
      <c r="D28" s="64">
        <v>48</v>
      </c>
      <c r="E28" s="64"/>
      <c r="F28" s="172" t="s">
        <v>63</v>
      </c>
    </row>
    <row r="29" spans="1:6" ht="15.75" x14ac:dyDescent="0.25">
      <c r="A29" s="37">
        <v>13</v>
      </c>
      <c r="B29" s="38" t="s">
        <v>64</v>
      </c>
      <c r="C29" s="40">
        <v>1985.28</v>
      </c>
      <c r="D29" s="64">
        <v>16</v>
      </c>
      <c r="E29" s="64"/>
      <c r="F29" s="172"/>
    </row>
    <row r="30" spans="1:6" ht="15.75" x14ac:dyDescent="0.25">
      <c r="A30" s="37">
        <v>14</v>
      </c>
      <c r="B30" s="38" t="s">
        <v>65</v>
      </c>
      <c r="C30" s="40">
        <v>1984.6299999999999</v>
      </c>
      <c r="D30" s="64">
        <v>16</v>
      </c>
      <c r="E30" s="64"/>
      <c r="F30" s="172"/>
    </row>
    <row r="31" spans="1:6" ht="15.75" x14ac:dyDescent="0.25">
      <c r="A31" s="37">
        <v>15</v>
      </c>
      <c r="B31" s="38" t="s">
        <v>66</v>
      </c>
      <c r="C31" s="40">
        <v>1445.8</v>
      </c>
      <c r="D31" s="64">
        <v>0</v>
      </c>
      <c r="E31" s="64"/>
      <c r="F31" s="172"/>
    </row>
    <row r="32" spans="1:6" ht="15.75" x14ac:dyDescent="0.25">
      <c r="A32" s="37">
        <v>16</v>
      </c>
      <c r="B32" s="38" t="s">
        <v>67</v>
      </c>
      <c r="C32" s="40">
        <v>2111.7199999999998</v>
      </c>
      <c r="D32" s="64">
        <v>0</v>
      </c>
      <c r="E32" s="64"/>
      <c r="F32" s="172"/>
    </row>
    <row r="33" spans="1:6" ht="16.5" thickBot="1" x14ac:dyDescent="0.3">
      <c r="A33" s="45"/>
      <c r="B33" s="46"/>
      <c r="C33" s="47"/>
      <c r="D33" s="66"/>
      <c r="E33" s="66"/>
      <c r="F33" s="65"/>
    </row>
    <row r="34" spans="1:6" ht="16.5" thickBot="1" x14ac:dyDescent="0.3">
      <c r="A34" s="68"/>
      <c r="B34" s="69" t="s">
        <v>68</v>
      </c>
      <c r="C34" s="70">
        <f>SUM(C28:C32)</f>
        <v>12361.099999999999</v>
      </c>
      <c r="D34" s="71">
        <f>SUM(D28:D32)</f>
        <v>80</v>
      </c>
      <c r="E34" s="72">
        <f>C34</f>
        <v>12361.099999999999</v>
      </c>
      <c r="F34" s="82"/>
    </row>
    <row r="35" spans="1:6" ht="15.75" x14ac:dyDescent="0.25">
      <c r="A35" s="19"/>
      <c r="B35" s="56"/>
      <c r="C35" s="57"/>
      <c r="D35" s="75"/>
      <c r="E35" s="83"/>
      <c r="F35" s="83"/>
    </row>
    <row r="36" spans="1:6" ht="16.5" thickBot="1" x14ac:dyDescent="0.3">
      <c r="A36" s="19"/>
      <c r="B36" s="56"/>
      <c r="C36" s="57"/>
      <c r="D36" s="75"/>
      <c r="E36" s="83"/>
      <c r="F36" s="83"/>
    </row>
    <row r="37" spans="1:6" ht="16.5" thickBot="1" x14ac:dyDescent="0.3">
      <c r="A37" s="84" t="s">
        <v>28</v>
      </c>
      <c r="B37" s="85" t="s">
        <v>69</v>
      </c>
      <c r="C37" s="86"/>
      <c r="D37" s="71"/>
      <c r="E37" s="87"/>
      <c r="F37" s="82"/>
    </row>
    <row r="38" spans="1:6" ht="15.75" x14ac:dyDescent="0.25">
      <c r="A38" s="33">
        <f>+A32+1</f>
        <v>17</v>
      </c>
      <c r="B38" s="34" t="s">
        <v>70</v>
      </c>
      <c r="C38" s="61">
        <v>2152.3400000000006</v>
      </c>
      <c r="D38" s="88">
        <v>16</v>
      </c>
      <c r="E38" s="88"/>
      <c r="F38" s="185" t="s">
        <v>71</v>
      </c>
    </row>
    <row r="39" spans="1:6" ht="15.75" x14ac:dyDescent="0.25">
      <c r="A39" s="37">
        <f>+A38+1</f>
        <v>18</v>
      </c>
      <c r="B39" s="38" t="s">
        <v>72</v>
      </c>
      <c r="C39" s="40">
        <v>3465.9599999999982</v>
      </c>
      <c r="D39" s="64">
        <v>32</v>
      </c>
      <c r="E39" s="64"/>
      <c r="F39" s="172"/>
    </row>
    <row r="40" spans="1:6" ht="15.75" x14ac:dyDescent="0.25">
      <c r="A40" s="37">
        <f t="shared" ref="A40:A43" si="0">+A39+1</f>
        <v>19</v>
      </c>
      <c r="B40" s="38" t="s">
        <v>73</v>
      </c>
      <c r="C40" s="40">
        <v>3465.9599999999982</v>
      </c>
      <c r="D40" s="64">
        <v>32</v>
      </c>
      <c r="E40" s="64"/>
      <c r="F40" s="89"/>
    </row>
    <row r="41" spans="1:6" ht="15.75" x14ac:dyDescent="0.25">
      <c r="A41" s="37">
        <f t="shared" si="0"/>
        <v>20</v>
      </c>
      <c r="B41" s="38" t="s">
        <v>74</v>
      </c>
      <c r="C41" s="40">
        <v>3043.0799999999986</v>
      </c>
      <c r="D41" s="64">
        <v>28</v>
      </c>
      <c r="E41" s="64"/>
      <c r="F41" s="172" t="s">
        <v>75</v>
      </c>
    </row>
    <row r="42" spans="1:6" ht="15.75" x14ac:dyDescent="0.25">
      <c r="A42" s="90">
        <f t="shared" si="0"/>
        <v>21</v>
      </c>
      <c r="B42" s="91" t="s">
        <v>76</v>
      </c>
      <c r="C42" s="92">
        <v>1496.6399999999996</v>
      </c>
      <c r="D42" s="64">
        <v>16</v>
      </c>
      <c r="E42" s="64"/>
      <c r="F42" s="172"/>
    </row>
    <row r="43" spans="1:6" ht="15.75" x14ac:dyDescent="0.25">
      <c r="A43" s="37">
        <f t="shared" si="0"/>
        <v>22</v>
      </c>
      <c r="B43" s="38" t="s">
        <v>77</v>
      </c>
      <c r="C43" s="40">
        <v>2318.0800000000013</v>
      </c>
      <c r="D43" s="64">
        <v>16</v>
      </c>
      <c r="E43" s="64"/>
      <c r="F43" s="89"/>
    </row>
    <row r="44" spans="1:6" ht="16.5" thickBot="1" x14ac:dyDescent="0.3">
      <c r="A44" s="45"/>
      <c r="B44" s="46"/>
      <c r="C44" s="47"/>
      <c r="D44" s="66"/>
      <c r="E44" s="66"/>
      <c r="F44" s="93"/>
    </row>
    <row r="45" spans="1:6" ht="16.5" thickBot="1" x14ac:dyDescent="0.3">
      <c r="A45" s="68"/>
      <c r="B45" s="94" t="s">
        <v>78</v>
      </c>
      <c r="C45" s="70">
        <f>SUM(C38:C43)</f>
        <v>15942.059999999998</v>
      </c>
      <c r="D45" s="71">
        <f>SUM(D38:D43)</f>
        <v>140</v>
      </c>
      <c r="E45" s="72">
        <f>C45</f>
        <v>15942.059999999998</v>
      </c>
      <c r="F45" s="82"/>
    </row>
    <row r="46" spans="1:6" ht="15.75" x14ac:dyDescent="0.25">
      <c r="A46" s="19"/>
      <c r="B46" s="56"/>
      <c r="C46" s="74"/>
      <c r="D46" s="75"/>
      <c r="E46" s="95"/>
      <c r="F46" s="83"/>
    </row>
    <row r="47" spans="1:6" ht="16.5" thickBot="1" x14ac:dyDescent="0.3">
      <c r="A47" s="19"/>
      <c r="B47" s="56"/>
      <c r="C47" s="74"/>
      <c r="D47" s="75"/>
      <c r="E47" s="95"/>
      <c r="F47" s="83"/>
    </row>
    <row r="48" spans="1:6" ht="16.5" thickBot="1" x14ac:dyDescent="0.3">
      <c r="A48" s="84" t="s">
        <v>31</v>
      </c>
      <c r="B48" s="96" t="s">
        <v>79</v>
      </c>
      <c r="C48" s="97"/>
      <c r="D48" s="98"/>
      <c r="E48" s="99"/>
      <c r="F48" s="100"/>
    </row>
    <row r="49" spans="1:6" ht="52.5" customHeight="1" x14ac:dyDescent="0.25">
      <c r="A49" s="101">
        <v>23</v>
      </c>
      <c r="B49" s="102" t="s">
        <v>19</v>
      </c>
      <c r="C49" s="88">
        <v>1551</v>
      </c>
      <c r="D49" s="88">
        <v>10</v>
      </c>
      <c r="E49" s="103"/>
      <c r="F49" s="104" t="s">
        <v>80</v>
      </c>
    </row>
    <row r="50" spans="1:6" ht="21.75" customHeight="1" thickBot="1" x14ac:dyDescent="0.3">
      <c r="A50" s="101">
        <v>24</v>
      </c>
      <c r="B50" s="105" t="s">
        <v>81</v>
      </c>
      <c r="C50" s="106">
        <f>C51-C49</f>
        <v>2299.4499999999998</v>
      </c>
      <c r="D50" s="66"/>
      <c r="E50" s="107">
        <f>C51</f>
        <v>3850.45</v>
      </c>
      <c r="F50" s="108" t="s">
        <v>82</v>
      </c>
    </row>
    <row r="51" spans="1:6" ht="16.5" thickBot="1" x14ac:dyDescent="0.3">
      <c r="A51" s="109"/>
      <c r="B51" s="51" t="s">
        <v>83</v>
      </c>
      <c r="C51" s="110">
        <f>4350.45-500</f>
        <v>3850.45</v>
      </c>
      <c r="D51" s="111">
        <v>10</v>
      </c>
      <c r="E51" s="99"/>
      <c r="F51" s="112"/>
    </row>
    <row r="52" spans="1:6" ht="16.5" thickBot="1" x14ac:dyDescent="0.3">
      <c r="A52" s="19"/>
      <c r="B52" s="56"/>
      <c r="C52" s="113"/>
      <c r="D52" s="75"/>
      <c r="E52" s="95"/>
      <c r="F52" s="83"/>
    </row>
    <row r="53" spans="1:6" ht="16.5" thickBot="1" x14ac:dyDescent="0.3">
      <c r="A53" s="84" t="s">
        <v>34</v>
      </c>
      <c r="B53" s="114" t="s">
        <v>84</v>
      </c>
      <c r="C53" s="70"/>
      <c r="D53" s="71"/>
      <c r="E53" s="87"/>
      <c r="F53" s="82"/>
    </row>
    <row r="54" spans="1:6" ht="24" customHeight="1" x14ac:dyDescent="0.25">
      <c r="A54" s="115">
        <v>25</v>
      </c>
      <c r="B54" s="116" t="s">
        <v>35</v>
      </c>
      <c r="C54" s="117">
        <v>3540</v>
      </c>
      <c r="D54" s="79">
        <v>80</v>
      </c>
      <c r="E54" s="79"/>
      <c r="F54" s="171" t="s">
        <v>85</v>
      </c>
    </row>
    <row r="55" spans="1:6" ht="15.75" x14ac:dyDescent="0.25">
      <c r="A55" s="37">
        <f>+A54+1</f>
        <v>26</v>
      </c>
      <c r="B55" s="38" t="s">
        <v>74</v>
      </c>
      <c r="C55" s="40">
        <v>2553.9999999999991</v>
      </c>
      <c r="D55" s="64">
        <v>40</v>
      </c>
      <c r="E55" s="64"/>
      <c r="F55" s="172"/>
    </row>
    <row r="56" spans="1:6" ht="15.75" x14ac:dyDescent="0.25">
      <c r="A56" s="37">
        <f t="shared" ref="A56:A57" si="1">+A55+1</f>
        <v>27</v>
      </c>
      <c r="B56" s="38" t="s">
        <v>19</v>
      </c>
      <c r="C56" s="40">
        <v>3830.9999999999991</v>
      </c>
      <c r="D56" s="64">
        <v>60</v>
      </c>
      <c r="E56" s="64"/>
      <c r="F56" s="172"/>
    </row>
    <row r="57" spans="1:6" ht="15.75" x14ac:dyDescent="0.25">
      <c r="A57" s="37">
        <f t="shared" si="1"/>
        <v>28</v>
      </c>
      <c r="B57" s="38" t="s">
        <v>86</v>
      </c>
      <c r="C57" s="40">
        <v>3134.4000000000005</v>
      </c>
      <c r="D57" s="64">
        <v>40</v>
      </c>
      <c r="E57" s="64"/>
      <c r="F57" s="172"/>
    </row>
    <row r="58" spans="1:6" ht="16.5" thickBot="1" x14ac:dyDescent="0.3">
      <c r="A58" s="118"/>
      <c r="B58" s="119"/>
      <c r="C58" s="120"/>
      <c r="D58" s="121"/>
      <c r="E58" s="121"/>
      <c r="F58" s="122"/>
    </row>
    <row r="59" spans="1:6" ht="16.5" thickBot="1" x14ac:dyDescent="0.3">
      <c r="A59" s="123"/>
      <c r="B59" s="124" t="s">
        <v>87</v>
      </c>
      <c r="C59" s="125"/>
      <c r="D59" s="126"/>
      <c r="E59" s="127"/>
      <c r="F59" s="128"/>
    </row>
    <row r="60" spans="1:6" ht="30.75" customHeight="1" x14ac:dyDescent="0.25">
      <c r="A60" s="115">
        <f>+A57+1</f>
        <v>29</v>
      </c>
      <c r="B60" s="116" t="s">
        <v>36</v>
      </c>
      <c r="C60" s="117">
        <v>2554</v>
      </c>
      <c r="D60" s="79">
        <v>40</v>
      </c>
      <c r="E60" s="79"/>
      <c r="F60" s="171" t="s">
        <v>88</v>
      </c>
    </row>
    <row r="61" spans="1:6" ht="15.75" x14ac:dyDescent="0.25">
      <c r="A61" s="37">
        <f>+A60+1</f>
        <v>30</v>
      </c>
      <c r="B61" s="38" t="s">
        <v>89</v>
      </c>
      <c r="C61" s="40">
        <v>3831</v>
      </c>
      <c r="D61" s="64">
        <v>60</v>
      </c>
      <c r="E61" s="64"/>
      <c r="F61" s="172"/>
    </row>
    <row r="62" spans="1:6" ht="15.75" x14ac:dyDescent="0.25">
      <c r="A62" s="37">
        <f>+A61+1</f>
        <v>31</v>
      </c>
      <c r="B62" s="38" t="s">
        <v>90</v>
      </c>
      <c r="C62" s="40">
        <v>3134.4</v>
      </c>
      <c r="D62" s="64">
        <v>40</v>
      </c>
      <c r="E62" s="64"/>
      <c r="F62" s="172"/>
    </row>
    <row r="63" spans="1:6" ht="16.5" thickBot="1" x14ac:dyDescent="0.3">
      <c r="A63" s="45"/>
      <c r="B63" s="46"/>
      <c r="C63" s="47"/>
      <c r="D63" s="66"/>
      <c r="E63" s="66"/>
      <c r="F63" s="173"/>
    </row>
    <row r="64" spans="1:6" ht="16.5" thickBot="1" x14ac:dyDescent="0.3">
      <c r="A64" s="50"/>
      <c r="B64" s="51" t="s">
        <v>91</v>
      </c>
      <c r="C64" s="52">
        <f>SUM(C54:C62)</f>
        <v>22578.799999999999</v>
      </c>
      <c r="D64" s="129">
        <f>SUM(D54:D62)</f>
        <v>360</v>
      </c>
      <c r="E64" s="130">
        <f>C64</f>
        <v>22578.799999999999</v>
      </c>
      <c r="F64" s="174"/>
    </row>
    <row r="65" spans="1:6" ht="15.75" x14ac:dyDescent="0.25">
      <c r="A65" s="19"/>
      <c r="B65" s="56"/>
      <c r="C65" s="57"/>
      <c r="D65" s="19"/>
      <c r="E65" s="57"/>
      <c r="F65" s="131"/>
    </row>
    <row r="66" spans="1:6" ht="16.5" thickBot="1" x14ac:dyDescent="0.3">
      <c r="A66" s="19"/>
      <c r="B66" s="56"/>
      <c r="C66" s="57"/>
      <c r="D66" s="19"/>
      <c r="E66" s="57"/>
      <c r="F66" s="131"/>
    </row>
    <row r="67" spans="1:6" ht="16.5" thickBot="1" x14ac:dyDescent="0.3">
      <c r="A67" s="84" t="s">
        <v>32</v>
      </c>
      <c r="B67" s="85" t="s">
        <v>92</v>
      </c>
      <c r="C67" s="86"/>
      <c r="D67" s="68"/>
      <c r="E67" s="132"/>
      <c r="F67" s="133"/>
    </row>
    <row r="68" spans="1:6" ht="15.75" x14ac:dyDescent="0.25">
      <c r="A68" s="33">
        <f>+A62+1</f>
        <v>32</v>
      </c>
      <c r="B68" s="34" t="s">
        <v>36</v>
      </c>
      <c r="C68" s="61">
        <v>3631.36</v>
      </c>
      <c r="D68" s="134">
        <v>60</v>
      </c>
      <c r="E68" s="134"/>
      <c r="F68" s="135"/>
    </row>
    <row r="69" spans="1:6" ht="15.75" x14ac:dyDescent="0.25">
      <c r="A69" s="37">
        <f>+A68+1</f>
        <v>33</v>
      </c>
      <c r="B69" s="38" t="s">
        <v>35</v>
      </c>
      <c r="C69" s="40">
        <v>4334.4799999999996</v>
      </c>
      <c r="D69" s="35">
        <v>4</v>
      </c>
      <c r="E69" s="35"/>
      <c r="F69" s="175" t="s">
        <v>93</v>
      </c>
    </row>
    <row r="70" spans="1:6" ht="15.75" x14ac:dyDescent="0.25">
      <c r="A70" s="37">
        <f t="shared" ref="A70:A71" si="2">+A69+1</f>
        <v>34</v>
      </c>
      <c r="B70" s="38" t="s">
        <v>94</v>
      </c>
      <c r="C70" s="40">
        <v>77.349999999999994</v>
      </c>
      <c r="D70" s="35"/>
      <c r="E70" s="35"/>
      <c r="F70" s="175"/>
    </row>
    <row r="71" spans="1:6" ht="28.5" x14ac:dyDescent="0.25">
      <c r="A71" s="37">
        <f t="shared" si="2"/>
        <v>35</v>
      </c>
      <c r="B71" s="38" t="s">
        <v>95</v>
      </c>
      <c r="C71" s="40">
        <v>67.23</v>
      </c>
      <c r="D71" s="35"/>
      <c r="E71" s="35"/>
      <c r="F71" s="81" t="s">
        <v>96</v>
      </c>
    </row>
    <row r="72" spans="1:6" ht="16.5" thickBot="1" x14ac:dyDescent="0.3">
      <c r="A72" s="45"/>
      <c r="B72" s="46"/>
      <c r="C72" s="47"/>
      <c r="D72" s="136"/>
      <c r="E72" s="136"/>
      <c r="F72" s="65"/>
    </row>
    <row r="73" spans="1:6" ht="16.5" thickBot="1" x14ac:dyDescent="0.3">
      <c r="A73" s="68"/>
      <c r="B73" s="94" t="s">
        <v>97</v>
      </c>
      <c r="C73" s="70">
        <f>SUM(C68:C71)</f>
        <v>8110.42</v>
      </c>
      <c r="D73" s="68">
        <f>SUM(D68:D69)</f>
        <v>64</v>
      </c>
      <c r="E73" s="137">
        <f>C73</f>
        <v>8110.42</v>
      </c>
      <c r="F73" s="138"/>
    </row>
    <row r="74" spans="1:6" ht="15.75" x14ac:dyDescent="0.25">
      <c r="A74" s="19"/>
      <c r="B74" s="56"/>
      <c r="C74" s="57"/>
      <c r="D74" s="19"/>
      <c r="E74" s="57"/>
      <c r="F74" s="21"/>
    </row>
    <row r="75" spans="1:6" ht="16.5" thickBot="1" x14ac:dyDescent="0.3">
      <c r="A75" s="19"/>
      <c r="B75" s="56"/>
      <c r="C75" s="57"/>
      <c r="D75" s="19"/>
      <c r="E75" s="57"/>
      <c r="F75" s="21"/>
    </row>
    <row r="76" spans="1:6" ht="16.5" thickBot="1" x14ac:dyDescent="0.3">
      <c r="A76" s="28" t="s">
        <v>37</v>
      </c>
      <c r="B76" s="29" t="s">
        <v>98</v>
      </c>
      <c r="C76" s="139"/>
      <c r="D76" s="129"/>
      <c r="E76" s="140"/>
      <c r="F76" s="141"/>
    </row>
    <row r="77" spans="1:6" ht="15.75" x14ac:dyDescent="0.25">
      <c r="A77" s="33">
        <v>36</v>
      </c>
      <c r="B77" s="34" t="s">
        <v>99</v>
      </c>
      <c r="C77" s="61">
        <v>21739</v>
      </c>
      <c r="D77" s="142"/>
      <c r="E77" s="142"/>
      <c r="F77" s="143"/>
    </row>
    <row r="78" spans="1:6" ht="15.75" x14ac:dyDescent="0.25">
      <c r="A78" s="37">
        <v>37</v>
      </c>
      <c r="B78" s="38" t="s">
        <v>100</v>
      </c>
      <c r="C78" s="40">
        <v>18260.759999999998</v>
      </c>
      <c r="D78" s="35"/>
      <c r="E78" s="35"/>
      <c r="F78" s="44"/>
    </row>
    <row r="79" spans="1:6" ht="15.75" x14ac:dyDescent="0.25">
      <c r="A79" s="37">
        <v>38</v>
      </c>
      <c r="B79" s="38" t="s">
        <v>101</v>
      </c>
      <c r="C79" s="40">
        <v>610</v>
      </c>
      <c r="D79" s="43"/>
      <c r="E79" s="43"/>
      <c r="F79" s="44"/>
    </row>
    <row r="80" spans="1:6" ht="15.75" x14ac:dyDescent="0.25">
      <c r="A80" s="45"/>
      <c r="B80" s="46"/>
      <c r="C80" s="47"/>
      <c r="D80" s="144"/>
      <c r="E80" s="144"/>
      <c r="F80" s="145"/>
    </row>
    <row r="81" spans="1:6" ht="16.5" thickBot="1" x14ac:dyDescent="0.3">
      <c r="A81" s="118"/>
      <c r="B81" s="146" t="s">
        <v>102</v>
      </c>
      <c r="C81" s="147">
        <f>C77+C78+C79</f>
        <v>40609.759999999995</v>
      </c>
      <c r="D81" s="18"/>
      <c r="E81" s="148">
        <f>C81</f>
        <v>40609.759999999995</v>
      </c>
      <c r="F81" s="149"/>
    </row>
    <row r="82" spans="1:6" ht="16.5" thickBot="1" x14ac:dyDescent="0.3">
      <c r="A82" s="150"/>
      <c r="B82" s="56"/>
      <c r="C82" s="151"/>
      <c r="D82" s="152"/>
      <c r="E82" s="153"/>
      <c r="F82" s="154"/>
    </row>
    <row r="83" spans="1:6" ht="16.5" thickBot="1" x14ac:dyDescent="0.3">
      <c r="A83" s="155"/>
      <c r="B83" s="84" t="s">
        <v>103</v>
      </c>
      <c r="C83" s="156">
        <f>C11+C24+C34+C45+C51+C64+C73+C81</f>
        <v>181818.96000000002</v>
      </c>
      <c r="D83" s="157">
        <f>D24+D34+D45+D51+D64+D73+D11</f>
        <v>1049</v>
      </c>
      <c r="E83" s="158">
        <f>SUM(E4:E81)</f>
        <v>181818.96000000002</v>
      </c>
      <c r="F83" s="159"/>
    </row>
    <row r="85" spans="1:6" ht="15.75" x14ac:dyDescent="0.25">
      <c r="B85" s="176"/>
      <c r="C85" s="177"/>
    </row>
  </sheetData>
  <mergeCells count="11">
    <mergeCell ref="F54:F57"/>
    <mergeCell ref="F60:F64"/>
    <mergeCell ref="F69:F70"/>
    <mergeCell ref="B85:C85"/>
    <mergeCell ref="A1:F1"/>
    <mergeCell ref="A2:F2"/>
    <mergeCell ref="F6:F7"/>
    <mergeCell ref="F16:F22"/>
    <mergeCell ref="F28:F32"/>
    <mergeCell ref="F38:F39"/>
    <mergeCell ref="F41:F42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 Area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preeti.bhandari@ahl.local</dc:creator>
  <cp:lastModifiedBy>Vivek P</cp:lastModifiedBy>
  <cp:lastPrinted>2025-06-04T11:26:51Z</cp:lastPrinted>
  <dcterms:created xsi:type="dcterms:W3CDTF">2024-02-06T14:45:19Z</dcterms:created>
  <dcterms:modified xsi:type="dcterms:W3CDTF">2025-06-04T12:21:23Z</dcterms:modified>
</cp:coreProperties>
</file>