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VIVENZA\RERA\RERA APPLICATION\Query\"/>
    </mc:Choice>
  </mc:AlternateContent>
  <xr:revisionPtr revIDLastSave="0" documentId="13_ncr:1_{E192A7A5-125F-4A49-8A06-F73AB92CBC9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RA AREA_04.02.2026" sheetId="4" r:id="rId1"/>
  </sheets>
  <definedNames>
    <definedName name="_xlnm.Print_Area" localSheetId="0">'RERA AREA_04.02.2026'!$A$4:$S$69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4" l="1"/>
  <c r="G67" i="4"/>
  <c r="G66" i="4"/>
  <c r="G52" i="4"/>
  <c r="S42" i="4"/>
  <c r="R42" i="4"/>
  <c r="S40" i="4"/>
  <c r="R40" i="4"/>
  <c r="O40" i="4"/>
  <c r="N40" i="4"/>
  <c r="M40" i="4"/>
  <c r="L40" i="4"/>
  <c r="K40" i="4"/>
  <c r="J40" i="4"/>
  <c r="I40" i="4"/>
  <c r="H40" i="4"/>
  <c r="G40" i="4"/>
  <c r="F40" i="4"/>
  <c r="Q39" i="4"/>
  <c r="P39" i="4"/>
  <c r="O39" i="4"/>
  <c r="N39" i="4"/>
  <c r="M39" i="4"/>
  <c r="L39" i="4"/>
  <c r="K39" i="4"/>
  <c r="J39" i="4"/>
  <c r="I39" i="4"/>
  <c r="Q38" i="4"/>
  <c r="P38" i="4"/>
  <c r="O38" i="4"/>
  <c r="N38" i="4"/>
  <c r="M38" i="4"/>
  <c r="L38" i="4"/>
  <c r="K38" i="4"/>
  <c r="J38" i="4"/>
  <c r="I38" i="4"/>
  <c r="Q37" i="4"/>
  <c r="P37" i="4"/>
  <c r="O37" i="4"/>
  <c r="N37" i="4"/>
  <c r="M37" i="4"/>
  <c r="L37" i="4"/>
  <c r="K37" i="4"/>
  <c r="J37" i="4"/>
  <c r="I37" i="4"/>
  <c r="Q36" i="4"/>
  <c r="P36" i="4"/>
  <c r="O36" i="4"/>
  <c r="N36" i="4"/>
  <c r="M36" i="4"/>
  <c r="L36" i="4"/>
  <c r="K36" i="4"/>
  <c r="J36" i="4"/>
  <c r="I36" i="4"/>
  <c r="Q35" i="4"/>
  <c r="P35" i="4"/>
  <c r="O35" i="4"/>
  <c r="N35" i="4"/>
  <c r="M35" i="4"/>
  <c r="L35" i="4"/>
  <c r="K35" i="4"/>
  <c r="J35" i="4"/>
  <c r="I35" i="4"/>
  <c r="Q34" i="4"/>
  <c r="P34" i="4"/>
  <c r="O34" i="4"/>
  <c r="N34" i="4"/>
  <c r="M34" i="4"/>
  <c r="L34" i="4"/>
  <c r="K34" i="4"/>
  <c r="J34" i="4"/>
  <c r="I34" i="4"/>
  <c r="Q33" i="4"/>
  <c r="P33" i="4"/>
  <c r="O33" i="4"/>
  <c r="N33" i="4"/>
  <c r="M33" i="4"/>
  <c r="L33" i="4"/>
  <c r="K33" i="4"/>
  <c r="J33" i="4"/>
  <c r="I33" i="4"/>
  <c r="Q32" i="4"/>
  <c r="P32" i="4"/>
  <c r="O32" i="4"/>
  <c r="N32" i="4"/>
  <c r="M32" i="4"/>
  <c r="L32" i="4"/>
  <c r="K32" i="4"/>
  <c r="J32" i="4"/>
  <c r="I32" i="4"/>
  <c r="Q31" i="4"/>
  <c r="P31" i="4"/>
  <c r="O31" i="4"/>
  <c r="N31" i="4"/>
  <c r="M31" i="4"/>
  <c r="L31" i="4"/>
  <c r="K31" i="4"/>
  <c r="J31" i="4"/>
  <c r="I31" i="4"/>
  <c r="Q30" i="4"/>
  <c r="P30" i="4"/>
  <c r="O30" i="4"/>
  <c r="N30" i="4"/>
  <c r="M30" i="4"/>
  <c r="L30" i="4"/>
  <c r="K30" i="4"/>
  <c r="J30" i="4"/>
  <c r="I30" i="4"/>
  <c r="Q29" i="4"/>
  <c r="P29" i="4"/>
  <c r="O29" i="4"/>
  <c r="N29" i="4"/>
  <c r="M29" i="4"/>
  <c r="L29" i="4"/>
  <c r="K29" i="4"/>
  <c r="J29" i="4"/>
  <c r="I29" i="4"/>
  <c r="Q28" i="4"/>
  <c r="P28" i="4"/>
  <c r="O28" i="4"/>
  <c r="N28" i="4"/>
  <c r="M28" i="4"/>
  <c r="L28" i="4"/>
  <c r="K28" i="4"/>
  <c r="J28" i="4"/>
  <c r="I28" i="4"/>
  <c r="Q27" i="4"/>
  <c r="P27" i="4"/>
  <c r="O27" i="4"/>
  <c r="N27" i="4"/>
  <c r="M27" i="4"/>
  <c r="L27" i="4"/>
  <c r="K27" i="4"/>
  <c r="J27" i="4"/>
  <c r="I27" i="4"/>
  <c r="Q26" i="4"/>
  <c r="P26" i="4"/>
  <c r="O26" i="4"/>
  <c r="N26" i="4"/>
  <c r="M26" i="4"/>
  <c r="L26" i="4"/>
  <c r="K26" i="4"/>
  <c r="J26" i="4"/>
  <c r="I26" i="4"/>
  <c r="Q25" i="4"/>
  <c r="P25" i="4"/>
  <c r="O25" i="4"/>
  <c r="N25" i="4"/>
  <c r="M25" i="4"/>
  <c r="L25" i="4"/>
  <c r="K25" i="4"/>
  <c r="J25" i="4"/>
  <c r="I25" i="4"/>
  <c r="Q24" i="4"/>
  <c r="P24" i="4"/>
  <c r="O24" i="4"/>
  <c r="N24" i="4"/>
  <c r="M24" i="4"/>
  <c r="L24" i="4"/>
  <c r="K24" i="4"/>
  <c r="J24" i="4"/>
  <c r="I24" i="4"/>
  <c r="Q23" i="4"/>
  <c r="P23" i="4"/>
  <c r="O23" i="4"/>
  <c r="N23" i="4"/>
  <c r="M23" i="4"/>
  <c r="L23" i="4"/>
  <c r="K23" i="4"/>
  <c r="J23" i="4"/>
  <c r="I23" i="4"/>
  <c r="Q22" i="4"/>
  <c r="P22" i="4"/>
  <c r="O22" i="4"/>
  <c r="N22" i="4"/>
  <c r="M22" i="4"/>
  <c r="L22" i="4"/>
  <c r="K22" i="4"/>
  <c r="J22" i="4"/>
  <c r="I22" i="4"/>
  <c r="Q21" i="4"/>
  <c r="P21" i="4"/>
  <c r="O21" i="4"/>
  <c r="N21" i="4"/>
  <c r="M21" i="4"/>
  <c r="L21" i="4"/>
  <c r="K21" i="4"/>
  <c r="J21" i="4"/>
  <c r="I21" i="4"/>
  <c r="Q20" i="4"/>
  <c r="P20" i="4"/>
  <c r="O20" i="4"/>
  <c r="N20" i="4"/>
  <c r="M20" i="4"/>
  <c r="L20" i="4"/>
  <c r="K20" i="4"/>
  <c r="J20" i="4"/>
  <c r="I20" i="4"/>
  <c r="Q19" i="4"/>
  <c r="P19" i="4"/>
  <c r="O19" i="4"/>
  <c r="N19" i="4"/>
  <c r="M19" i="4"/>
  <c r="L19" i="4"/>
  <c r="K19" i="4"/>
  <c r="J19" i="4"/>
  <c r="I19" i="4"/>
  <c r="Q18" i="4"/>
  <c r="P18" i="4"/>
  <c r="O18" i="4"/>
  <c r="N18" i="4"/>
  <c r="M18" i="4"/>
  <c r="L18" i="4"/>
  <c r="K18" i="4"/>
  <c r="J18" i="4"/>
  <c r="I18" i="4"/>
  <c r="Q17" i="4"/>
  <c r="P17" i="4"/>
  <c r="O17" i="4"/>
  <c r="N17" i="4"/>
  <c r="M17" i="4"/>
  <c r="L17" i="4"/>
  <c r="K17" i="4"/>
  <c r="J17" i="4"/>
  <c r="I17" i="4"/>
  <c r="Q16" i="4"/>
  <c r="P16" i="4"/>
  <c r="O16" i="4"/>
  <c r="N16" i="4"/>
  <c r="M16" i="4"/>
  <c r="L16" i="4"/>
  <c r="K16" i="4"/>
  <c r="J16" i="4"/>
  <c r="I16" i="4"/>
  <c r="Q15" i="4"/>
  <c r="P15" i="4"/>
  <c r="O15" i="4"/>
  <c r="N15" i="4"/>
  <c r="M15" i="4"/>
  <c r="L15" i="4"/>
  <c r="K15" i="4"/>
  <c r="J15" i="4"/>
  <c r="I15" i="4"/>
  <c r="Q14" i="4"/>
  <c r="P14" i="4"/>
  <c r="O14" i="4"/>
  <c r="N14" i="4"/>
  <c r="M14" i="4"/>
  <c r="L14" i="4"/>
  <c r="K14" i="4"/>
  <c r="J14" i="4"/>
  <c r="I14" i="4"/>
  <c r="Q13" i="4"/>
  <c r="P13" i="4"/>
  <c r="O13" i="4"/>
  <c r="N13" i="4"/>
  <c r="M13" i="4"/>
  <c r="L13" i="4"/>
  <c r="K13" i="4"/>
  <c r="J13" i="4"/>
  <c r="I13" i="4"/>
  <c r="Q12" i="4"/>
  <c r="P12" i="4"/>
  <c r="O12" i="4"/>
  <c r="N12" i="4"/>
  <c r="M12" i="4"/>
  <c r="L12" i="4"/>
  <c r="K12" i="4"/>
  <c r="J12" i="4"/>
  <c r="I12" i="4"/>
  <c r="Q11" i="4"/>
  <c r="P11" i="4"/>
  <c r="P40" i="4" s="1"/>
  <c r="O11" i="4"/>
  <c r="N11" i="4"/>
  <c r="M11" i="4"/>
  <c r="L11" i="4"/>
  <c r="K11" i="4"/>
  <c r="J11" i="4"/>
  <c r="I11" i="4"/>
  <c r="Q10" i="4"/>
  <c r="O10" i="4"/>
  <c r="N10" i="4"/>
  <c r="M10" i="4"/>
  <c r="L10" i="4"/>
  <c r="K10" i="4"/>
  <c r="J10" i="4"/>
  <c r="I10" i="4"/>
  <c r="A7" i="4"/>
</calcChain>
</file>

<file path=xl/sharedStrings.xml><?xml version="1.0" encoding="utf-8"?>
<sst xmlns="http://schemas.openxmlformats.org/spreadsheetml/2006/main" count="193" uniqueCount="84">
  <si>
    <t xml:space="preserve">CARPET AREA STATEMENT                                                      </t>
  </si>
  <si>
    <t>DATE: 06.02.2026</t>
  </si>
  <si>
    <t>ARC DEVELOPERS Situated at  Plot No.27 part, 28   part, 29 &amp; 30, Swathi Nagar Main Road &amp; Swathi Nagar Road, Swathi Nagar, Nadukuthagai , Chennai comprisedin S.No.32/1C of Nadukuthagai Village, Avadi Taluk(Previously Poonamallee Taluk) within the Limits of Poonamallee Panchayat Union</t>
  </si>
  <si>
    <t>PLOT EXTENT(As per document)</t>
  </si>
  <si>
    <t>Si.No.</t>
  </si>
  <si>
    <t>Block</t>
  </si>
  <si>
    <t xml:space="preserve">Floor </t>
  </si>
  <si>
    <t>Type</t>
  </si>
  <si>
    <t>Apartment No.</t>
  </si>
  <si>
    <t>(a) Carpet Area (as per Sec 2(k) of the RERA Act)
(sq.m)</t>
  </si>
  <si>
    <t>(b) Exclusive Balcony (sq.m)</t>
  </si>
  <si>
    <r>
      <rPr>
        <b/>
        <sz val="14"/>
        <rFont val="Calibri"/>
        <family val="2"/>
      </rPr>
      <t>(c) Exclusive
Verandah/Utility
/ Service/ Open Terrace (sq.m)</t>
    </r>
  </si>
  <si>
    <t>(d) Area of External Walls (sq.m)</t>
  </si>
  <si>
    <t>(e) = (a+b+c+d)Floor Area of the Apartment(sq.m)</t>
  </si>
  <si>
    <t>Common area</t>
  </si>
  <si>
    <t>(f) Proportionate                       Common Area                          (Sq.m)</t>
  </si>
  <si>
    <t>Area  (Sq.m)</t>
  </si>
  <si>
    <t>Total Area (Sq.m)</t>
  </si>
  <si>
    <t>(g)= (e+f) Gross Area of the apartment (sq.m)</t>
  </si>
  <si>
    <t xml:space="preserve">(h)UDS Land Area (Sq.m)                  </t>
  </si>
  <si>
    <t xml:space="preserve">CARPARKING (A+D)/75                </t>
  </si>
  <si>
    <t>(i)Car Parking (Nos.)</t>
  </si>
  <si>
    <t>Covered</t>
  </si>
  <si>
    <t>Open</t>
  </si>
  <si>
    <t>FIRST FLOOR</t>
  </si>
  <si>
    <t>2BHK + 2T</t>
  </si>
  <si>
    <t>1A</t>
  </si>
  <si>
    <t>-</t>
  </si>
  <si>
    <t>1B</t>
  </si>
  <si>
    <t>1C</t>
  </si>
  <si>
    <t>1D</t>
  </si>
  <si>
    <t>1E</t>
  </si>
  <si>
    <t>1F</t>
  </si>
  <si>
    <t>SECOND FLOOR</t>
  </si>
  <si>
    <t>2A</t>
  </si>
  <si>
    <t>2B</t>
  </si>
  <si>
    <t>2C</t>
  </si>
  <si>
    <t>2D</t>
  </si>
  <si>
    <t>2E</t>
  </si>
  <si>
    <t>2F</t>
  </si>
  <si>
    <t>THIRD FLOOR</t>
  </si>
  <si>
    <t>3A</t>
  </si>
  <si>
    <t>3B</t>
  </si>
  <si>
    <t>3C</t>
  </si>
  <si>
    <t>3D</t>
  </si>
  <si>
    <t>3E</t>
  </si>
  <si>
    <t>3F</t>
  </si>
  <si>
    <t>FOURTH FLOOR</t>
  </si>
  <si>
    <t>4A</t>
  </si>
  <si>
    <t>4B</t>
  </si>
  <si>
    <t>4C</t>
  </si>
  <si>
    <t>4D</t>
  </si>
  <si>
    <t>4E</t>
  </si>
  <si>
    <t>4F</t>
  </si>
  <si>
    <t>FIFTH FLOOR</t>
  </si>
  <si>
    <t>5A</t>
  </si>
  <si>
    <t>5B</t>
  </si>
  <si>
    <t>5C</t>
  </si>
  <si>
    <t>5D</t>
  </si>
  <si>
    <t>5E</t>
  </si>
  <si>
    <t>5F</t>
  </si>
  <si>
    <t>Total</t>
  </si>
  <si>
    <t>NOTE: Car parking allocation for each flat has been provided by adopting the highest requirement obtained from the prescribed per-dwelling unit parking formula.</t>
  </si>
  <si>
    <t>Grand Total</t>
  </si>
  <si>
    <t>COMMON AREA BREAK UP</t>
  </si>
  <si>
    <t>Stilit Floor:</t>
  </si>
  <si>
    <t xml:space="preserve"> </t>
  </si>
  <si>
    <t xml:space="preserve">Lift / Staircase </t>
  </si>
  <si>
    <t>E.B Room</t>
  </si>
  <si>
    <t>Servent /Driver Bathroom</t>
  </si>
  <si>
    <t>Servent /Driver wc</t>
  </si>
  <si>
    <t>Sq.m</t>
  </si>
  <si>
    <t>First Floor:</t>
  </si>
  <si>
    <t>Lift / Staircase / Lobby</t>
  </si>
  <si>
    <t>SF</t>
  </si>
  <si>
    <t>TF</t>
  </si>
  <si>
    <t>4TH FLOOR</t>
  </si>
  <si>
    <t>5TH FLOOR</t>
  </si>
  <si>
    <t>Terrace Floor</t>
  </si>
  <si>
    <t>Head Room</t>
  </si>
  <si>
    <t>Over Head Tank</t>
  </si>
  <si>
    <t>Total Common Area</t>
  </si>
  <si>
    <t xml:space="preserve">Proportionate Common Area </t>
  </si>
  <si>
    <t>Visitors car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</si>
</sst>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4" x14ac:knownFonts="1">
    <font>
      <sz val="11"/>
      <color rgb="FF000000"/>
      <name val="Calibri"/>
      <charset val="1"/>
    </font>
    <font>
      <sz val="16"/>
      <color rgb="FF000000"/>
      <name val="Book Antiqua"/>
      <family val="1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Book Antiqua"/>
      <family val="1"/>
    </font>
    <font>
      <sz val="12"/>
      <color theme="5" tint="-0.499984740745262"/>
      <name val="Calibri"/>
      <family val="2"/>
    </font>
    <font>
      <sz val="14"/>
      <name val="Calibri"/>
      <family val="2"/>
    </font>
    <font>
      <sz val="12"/>
      <name val="Calibri"/>
      <family val="2"/>
    </font>
    <font>
      <sz val="16"/>
      <color rgb="FF000000"/>
      <name val="Calibri"/>
      <family val="2"/>
    </font>
    <font>
      <sz val="14"/>
      <color rgb="FF000000"/>
      <name val="Times New Roman"/>
      <family val="1"/>
    </font>
    <font>
      <b/>
      <sz val="14"/>
      <color rgb="FF000000"/>
      <name val="Calibri"/>
      <family val="2"/>
    </font>
    <font>
      <sz val="14"/>
      <color theme="5" tint="-0.499984740745262"/>
      <name val="Calibri"/>
      <family val="2"/>
    </font>
    <font>
      <b/>
      <sz val="14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4"/>
      <color theme="5" tint="-0.499984740745262"/>
      <name val="Times New Roman"/>
      <family val="1"/>
    </font>
    <font>
      <sz val="14"/>
      <name val="Times New Roman"/>
      <family val="1"/>
    </font>
    <font>
      <b/>
      <sz val="14"/>
      <color theme="5" tint="-0.499984740745262"/>
      <name val="Calibri"/>
      <family val="2"/>
    </font>
    <font>
      <b/>
      <sz val="14"/>
      <color rgb="FFC00000"/>
      <name val="Calibri"/>
      <family val="2"/>
    </font>
    <font>
      <b/>
      <u/>
      <sz val="16"/>
      <color rgb="FF000000"/>
      <name val="Book Antiqua"/>
      <family val="1"/>
    </font>
    <font>
      <b/>
      <sz val="12"/>
      <color rgb="FF000000"/>
      <name val="Book Antiqua"/>
      <family val="1"/>
    </font>
    <font>
      <sz val="14"/>
      <color rgb="FF000000"/>
      <name val="Book Antiqua"/>
      <family val="1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u/>
      <sz val="14"/>
      <name val="Calibri"/>
      <family val="2"/>
    </font>
    <font>
      <b/>
      <u/>
      <sz val="14"/>
      <color rgb="FF000000"/>
      <name val="Calibri"/>
      <family val="2"/>
    </font>
    <font>
      <b/>
      <u/>
      <sz val="14"/>
      <name val="Book Antiqua"/>
      <family val="1"/>
    </font>
    <font>
      <sz val="12"/>
      <name val="Book Antiqua"/>
      <family val="1"/>
    </font>
    <font>
      <sz val="14"/>
      <name val="Book Antiqua"/>
      <family val="1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theme="0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3" fillId="0" borderId="0"/>
  </cellStyleXfs>
  <cellXfs count="18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 vertical="top"/>
    </xf>
    <xf numFmtId="2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2" fontId="10" fillId="0" borderId="4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7" xfId="1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0" fillId="0" borderId="7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2" fontId="16" fillId="0" borderId="0" xfId="0" applyNumberFormat="1" applyFont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 vertical="center"/>
    </xf>
    <xf numFmtId="2" fontId="14" fillId="0" borderId="0" xfId="0" applyNumberFormat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7" fillId="0" borderId="0" xfId="0" applyFont="1"/>
    <xf numFmtId="2" fontId="12" fillId="4" borderId="0" xfId="0" applyNumberFormat="1" applyFont="1" applyFill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/>
    </xf>
    <xf numFmtId="2" fontId="14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10" fillId="0" borderId="2" xfId="1" applyFont="1" applyBorder="1" applyAlignment="1">
      <alignment vertical="center"/>
    </xf>
    <xf numFmtId="2" fontId="14" fillId="0" borderId="7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4" fillId="3" borderId="7" xfId="0" applyNumberFormat="1" applyFont="1" applyFill="1" applyBorder="1" applyAlignment="1">
      <alignment horizontal="center"/>
    </xf>
    <xf numFmtId="2" fontId="13" fillId="3" borderId="7" xfId="0" applyNumberFormat="1" applyFont="1" applyFill="1" applyBorder="1" applyAlignment="1">
      <alignment horizontal="center"/>
    </xf>
    <xf numFmtId="2" fontId="14" fillId="3" borderId="12" xfId="0" applyNumberFormat="1" applyFont="1" applyFill="1" applyBorder="1" applyAlignment="1">
      <alignment horizontal="center"/>
    </xf>
    <xf numFmtId="2" fontId="14" fillId="3" borderId="13" xfId="0" applyNumberFormat="1" applyFont="1" applyFill="1" applyBorder="1" applyAlignment="1">
      <alignment horizontal="center"/>
    </xf>
    <xf numFmtId="2" fontId="14" fillId="3" borderId="8" xfId="0" applyNumberFormat="1" applyFont="1" applyFill="1" applyBorder="1" applyAlignment="1">
      <alignment horizontal="center"/>
    </xf>
    <xf numFmtId="2" fontId="14" fillId="3" borderId="1" xfId="0" applyNumberFormat="1" applyFont="1" applyFill="1" applyBorder="1" applyAlignment="1">
      <alignment horizontal="center"/>
    </xf>
    <xf numFmtId="2" fontId="12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2" fontId="11" fillId="0" borderId="0" xfId="0" applyNumberFormat="1" applyFont="1"/>
    <xf numFmtId="2" fontId="13" fillId="0" borderId="0" xfId="0" applyNumberFormat="1" applyFont="1"/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22" fillId="0" borderId="0" xfId="1" applyFont="1" applyAlignment="1">
      <alignment horizontal="center" vertical="center"/>
    </xf>
    <xf numFmtId="2" fontId="22" fillId="0" borderId="0" xfId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14" fillId="0" borderId="16" xfId="0" applyNumberFormat="1" applyFon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" fontId="13" fillId="3" borderId="4" xfId="0" applyNumberFormat="1" applyFont="1" applyFill="1" applyBorder="1" applyAlignment="1">
      <alignment horizontal="center"/>
    </xf>
    <xf numFmtId="1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2" fontId="14" fillId="6" borderId="16" xfId="0" applyNumberFormat="1" applyFont="1" applyFill="1" applyBorder="1" applyAlignment="1">
      <alignment horizontal="center"/>
    </xf>
    <xf numFmtId="2" fontId="14" fillId="7" borderId="16" xfId="0" applyNumberFormat="1" applyFont="1" applyFill="1" applyBorder="1" applyAlignment="1">
      <alignment horizontal="center"/>
    </xf>
    <xf numFmtId="2" fontId="14" fillId="8" borderId="16" xfId="0" applyNumberFormat="1" applyFont="1" applyFill="1" applyBorder="1" applyAlignment="1">
      <alignment horizontal="center"/>
    </xf>
    <xf numFmtId="2" fontId="12" fillId="0" borderId="6" xfId="0" applyNumberFormat="1" applyFont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 vertical="center"/>
    </xf>
    <xf numFmtId="1" fontId="25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0" fontId="13" fillId="0" borderId="0" xfId="0" applyFont="1"/>
    <xf numFmtId="2" fontId="2" fillId="0" borderId="0" xfId="0" applyNumberFormat="1" applyFont="1"/>
    <xf numFmtId="164" fontId="22" fillId="0" borderId="0" xfId="1" applyNumberFormat="1" applyFont="1" applyAlignment="1">
      <alignment horizontal="center" vertical="center"/>
    </xf>
    <xf numFmtId="2" fontId="1" fillId="0" borderId="0" xfId="0" applyNumberFormat="1" applyFont="1"/>
    <xf numFmtId="2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 wrapText="1"/>
    </xf>
    <xf numFmtId="2" fontId="27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vertical="center"/>
    </xf>
    <xf numFmtId="164" fontId="24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2" fontId="27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2" fontId="12" fillId="4" borderId="0" xfId="0" applyNumberFormat="1" applyFont="1" applyFill="1" applyAlignment="1">
      <alignment horizontal="center"/>
    </xf>
    <xf numFmtId="2" fontId="12" fillId="9" borderId="0" xfId="0" applyNumberFormat="1" applyFont="1" applyFill="1" applyAlignment="1">
      <alignment horizontal="center"/>
    </xf>
    <xf numFmtId="2" fontId="12" fillId="9" borderId="0" xfId="0" applyNumberFormat="1" applyFont="1" applyFill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" fontId="10" fillId="0" borderId="0" xfId="0" applyNumberFormat="1" applyFont="1" applyAlignment="1">
      <alignment horizontal="center"/>
    </xf>
    <xf numFmtId="2" fontId="4" fillId="0" borderId="0" xfId="0" applyNumberFormat="1" applyFont="1"/>
    <xf numFmtId="2" fontId="31" fillId="0" borderId="0" xfId="0" applyNumberFormat="1" applyFont="1"/>
    <xf numFmtId="2" fontId="7" fillId="0" borderId="0" xfId="0" applyNumberFormat="1" applyFont="1"/>
    <xf numFmtId="2" fontId="5" fillId="0" borderId="0" xfId="0" applyNumberFormat="1" applyFont="1"/>
    <xf numFmtId="164" fontId="4" fillId="0" borderId="0" xfId="0" applyNumberFormat="1" applyFont="1"/>
    <xf numFmtId="2" fontId="24" fillId="5" borderId="0" xfId="0" applyNumberFormat="1" applyFont="1" applyFill="1" applyAlignment="1">
      <alignment horizontal="center"/>
    </xf>
    <xf numFmtId="1" fontId="0" fillId="0" borderId="16" xfId="0" applyNumberForma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top"/>
    </xf>
    <xf numFmtId="1" fontId="13" fillId="0" borderId="3" xfId="0" applyNumberFormat="1" applyFont="1" applyBorder="1" applyAlignment="1">
      <alignment horizontal="center"/>
    </xf>
    <xf numFmtId="1" fontId="13" fillId="0" borderId="7" xfId="0" applyNumberFormat="1" applyFont="1" applyBorder="1" applyAlignment="1">
      <alignment horizontal="center"/>
    </xf>
    <xf numFmtId="0" fontId="10" fillId="0" borderId="1" xfId="1" quotePrefix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/>
    </xf>
    <xf numFmtId="0" fontId="10" fillId="0" borderId="3" xfId="1" applyFont="1" applyBorder="1" applyAlignment="1">
      <alignment horizontal="righ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21" fillId="5" borderId="5" xfId="0" applyNumberFormat="1" applyFont="1" applyFill="1" applyBorder="1" applyAlignment="1">
      <alignment horizontal="center" vertical="center" wrapText="1"/>
    </xf>
    <xf numFmtId="2" fontId="21" fillId="5" borderId="6" xfId="0" applyNumberFormat="1" applyFont="1" applyFill="1" applyBorder="1" applyAlignment="1">
      <alignment horizontal="center" vertical="center" wrapText="1"/>
    </xf>
    <xf numFmtId="2" fontId="12" fillId="5" borderId="5" xfId="0" applyNumberFormat="1" applyFont="1" applyFill="1" applyBorder="1" applyAlignment="1">
      <alignment horizontal="center" vertical="center" wrapText="1"/>
    </xf>
    <xf numFmtId="2" fontId="12" fillId="5" borderId="6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2" fontId="12" fillId="3" borderId="6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5" borderId="1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32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/>
    </xf>
    <xf numFmtId="2" fontId="23" fillId="0" borderId="0" xfId="0" applyNumberFormat="1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2" fontId="20" fillId="5" borderId="5" xfId="0" applyNumberFormat="1" applyFont="1" applyFill="1" applyBorder="1" applyAlignment="1">
      <alignment horizontal="center" vertical="center" wrapText="1"/>
    </xf>
    <xf numFmtId="2" fontId="20" fillId="5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7E7"/>
      <rgbColor rgb="00808080"/>
      <rgbColor rgb="009999FF"/>
      <rgbColor rgb="00993366"/>
      <rgbColor rgb="00FBE5D6"/>
      <rgbColor rgb="00DEEBF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W131"/>
  <sheetViews>
    <sheetView tabSelected="1" topLeftCell="A37" zoomScale="70" zoomScaleNormal="70" zoomScaleSheetLayoutView="70" workbookViewId="0">
      <selection activeCell="H12" sqref="H12"/>
    </sheetView>
  </sheetViews>
  <sheetFormatPr defaultColWidth="9.109375" defaultRowHeight="21" x14ac:dyDescent="0.4"/>
  <cols>
    <col min="1" max="1" width="8.33203125" style="4" customWidth="1"/>
    <col min="2" max="2" width="11.5546875" style="4" customWidth="1"/>
    <col min="3" max="3" width="27.33203125" style="6" customWidth="1"/>
    <col min="4" max="4" width="14.33203125" style="6" customWidth="1"/>
    <col min="5" max="5" width="15.44140625" style="7" customWidth="1"/>
    <col min="6" max="6" width="26.33203125" style="8" customWidth="1"/>
    <col min="7" max="7" width="17.5546875" style="8" customWidth="1"/>
    <col min="8" max="8" width="22.5546875" style="8" customWidth="1"/>
    <col min="9" max="10" width="17" style="9" customWidth="1"/>
    <col min="11" max="11" width="17" style="9" hidden="1" customWidth="1"/>
    <col min="12" max="12" width="18.6640625" style="10" customWidth="1"/>
    <col min="13" max="13" width="20.44140625" style="10" hidden="1" customWidth="1"/>
    <col min="14" max="14" width="16.6640625" style="11" hidden="1" customWidth="1"/>
    <col min="15" max="15" width="16.6640625" style="11" customWidth="1"/>
    <col min="16" max="16" width="19.5546875" style="12" customWidth="1"/>
    <col min="17" max="17" width="19.5546875" style="12" hidden="1" customWidth="1"/>
    <col min="18" max="18" width="27.109375" style="13" customWidth="1"/>
    <col min="19" max="19" width="25.44140625" style="14" customWidth="1"/>
    <col min="20" max="20" width="9.6640625" style="14" customWidth="1"/>
    <col min="21" max="24" width="14.6640625" style="10" customWidth="1"/>
    <col min="25" max="25" width="14" style="15" customWidth="1"/>
    <col min="26" max="27" width="14" style="10" customWidth="1"/>
    <col min="28" max="28" width="9.6640625" style="14" customWidth="1"/>
    <col min="29" max="29" width="10.33203125" style="14" customWidth="1"/>
    <col min="30" max="30" width="10.88671875" style="14" customWidth="1"/>
    <col min="31" max="31" width="21.44140625" style="14" customWidth="1"/>
    <col min="32" max="32" width="10.5546875" style="16" customWidth="1"/>
    <col min="33" max="33" width="9.88671875" style="16" customWidth="1"/>
    <col min="34" max="34" width="13.44140625" style="16" customWidth="1"/>
    <col min="35" max="35" width="21.5546875" style="16" customWidth="1"/>
    <col min="36" max="1037" width="9.109375" style="4"/>
  </cols>
  <sheetData>
    <row r="1" spans="1:46" ht="21" hidden="1" customHeight="1" x14ac:dyDescent="0.4">
      <c r="A1" s="17"/>
      <c r="B1" s="17"/>
      <c r="C1" s="17"/>
      <c r="D1" s="17"/>
      <c r="E1" s="18"/>
      <c r="F1" s="19"/>
      <c r="G1" s="19"/>
      <c r="H1" s="19"/>
      <c r="I1" s="45"/>
      <c r="J1" s="45"/>
      <c r="K1" s="45"/>
      <c r="L1" s="46"/>
      <c r="M1" s="46"/>
      <c r="N1" s="47"/>
      <c r="O1" s="47"/>
      <c r="P1" s="47"/>
      <c r="Q1" s="47"/>
      <c r="R1" s="64"/>
      <c r="S1" s="65"/>
    </row>
    <row r="2" spans="1:46" ht="21" hidden="1" customHeight="1" x14ac:dyDescent="0.4">
      <c r="A2" s="17"/>
      <c r="B2" s="17"/>
      <c r="C2" s="17"/>
      <c r="D2" s="17"/>
      <c r="E2" s="18"/>
      <c r="F2" s="19"/>
      <c r="G2" s="19"/>
      <c r="H2" s="19"/>
      <c r="I2" s="45"/>
      <c r="J2" s="45"/>
      <c r="K2" s="45"/>
      <c r="L2" s="46"/>
      <c r="M2" s="46"/>
      <c r="N2" s="47"/>
      <c r="O2" s="47"/>
      <c r="P2" s="47"/>
      <c r="Q2" s="47"/>
      <c r="R2" s="64"/>
      <c r="S2" s="65"/>
    </row>
    <row r="3" spans="1:46" ht="21" hidden="1" customHeight="1" x14ac:dyDescent="0.4">
      <c r="A3" s="17"/>
      <c r="B3" s="17"/>
      <c r="C3" s="17"/>
      <c r="D3" s="17"/>
      <c r="E3" s="18"/>
      <c r="F3" s="19"/>
      <c r="G3" s="19"/>
      <c r="H3" s="19"/>
      <c r="I3" s="45"/>
      <c r="J3" s="45"/>
      <c r="K3" s="45"/>
      <c r="L3" s="46"/>
      <c r="M3" s="46"/>
      <c r="N3" s="47"/>
      <c r="O3" s="47"/>
      <c r="P3" s="47"/>
      <c r="Q3" s="47"/>
      <c r="R3" s="64"/>
      <c r="S3" s="65"/>
    </row>
    <row r="4" spans="1:46" s="1" customFormat="1" ht="12.6" customHeight="1" x14ac:dyDescent="0.4">
      <c r="A4" s="129" t="s">
        <v>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48"/>
      <c r="N4" s="130" t="s">
        <v>1</v>
      </c>
      <c r="O4" s="130"/>
      <c r="P4" s="130"/>
      <c r="Q4" s="130"/>
      <c r="R4" s="130"/>
      <c r="S4" s="131"/>
      <c r="T4" s="66"/>
      <c r="U4" s="67"/>
      <c r="V4" s="67"/>
      <c r="W4" s="67"/>
      <c r="X4" s="67"/>
      <c r="Y4" s="93"/>
      <c r="Z4" s="67"/>
      <c r="AA4" s="67"/>
      <c r="AB4" s="66"/>
      <c r="AC4" s="66"/>
      <c r="AD4" s="66"/>
      <c r="AE4" s="66"/>
      <c r="AF4" s="94"/>
      <c r="AG4" s="94"/>
      <c r="AH4" s="94"/>
      <c r="AI4" s="94"/>
    </row>
    <row r="5" spans="1:46" s="2" customFormat="1" ht="48.6" customHeight="1" x14ac:dyDescent="0.3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4"/>
      <c r="T5" s="66"/>
      <c r="U5" s="67"/>
      <c r="V5" s="67"/>
      <c r="W5" s="67"/>
      <c r="X5" s="67"/>
      <c r="Y5" s="93"/>
      <c r="Z5" s="67"/>
      <c r="AA5" s="67"/>
      <c r="AB5" s="66"/>
      <c r="AC5" s="66"/>
      <c r="AD5" s="66"/>
      <c r="AE5" s="66"/>
      <c r="AF5" s="95"/>
      <c r="AG5" s="95"/>
      <c r="AH5" s="95"/>
      <c r="AI5" s="95"/>
    </row>
    <row r="6" spans="1:46" s="2" customFormat="1" ht="30" customHeight="1" x14ac:dyDescent="0.3">
      <c r="A6" s="135" t="s">
        <v>3</v>
      </c>
      <c r="B6" s="136"/>
      <c r="C6" s="136"/>
      <c r="D6" s="136"/>
      <c r="E6" s="136"/>
      <c r="F6" s="136"/>
      <c r="G6" s="137"/>
      <c r="H6" s="20">
        <v>800</v>
      </c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68"/>
      <c r="U6" s="69"/>
      <c r="V6" s="67"/>
      <c r="W6" s="67"/>
      <c r="X6" s="69"/>
      <c r="Y6" s="96"/>
      <c r="Z6" s="69"/>
      <c r="AA6" s="69"/>
      <c r="AB6" s="68"/>
      <c r="AC6" s="68"/>
      <c r="AD6" s="68"/>
      <c r="AE6" s="68"/>
      <c r="AF6" s="95"/>
      <c r="AG6" s="95"/>
      <c r="AH6" s="95"/>
      <c r="AI6" s="95"/>
    </row>
    <row r="7" spans="1:46" s="2" customFormat="1" ht="17.399999999999999" customHeight="1" x14ac:dyDescent="0.3">
      <c r="A7" s="139">
        <f>G67/J40</f>
        <v>0.23003334608866799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1"/>
      <c r="T7" s="68"/>
      <c r="U7" s="69"/>
      <c r="V7" s="67"/>
      <c r="W7" s="67"/>
      <c r="X7" s="69"/>
      <c r="Y7" s="96"/>
      <c r="Z7" s="69"/>
      <c r="AA7" s="69"/>
      <c r="AB7" s="68"/>
      <c r="AC7" s="68"/>
      <c r="AD7" s="68"/>
      <c r="AE7" s="68"/>
      <c r="AF7" s="95"/>
      <c r="AG7" s="95"/>
      <c r="AH7" s="95"/>
      <c r="AI7" s="95"/>
    </row>
    <row r="8" spans="1:46" s="3" customFormat="1" ht="56.25" customHeight="1" x14ac:dyDescent="0.3">
      <c r="A8" s="172" t="s">
        <v>4</v>
      </c>
      <c r="B8" s="172" t="s">
        <v>5</v>
      </c>
      <c r="C8" s="172" t="s">
        <v>6</v>
      </c>
      <c r="D8" s="172" t="s">
        <v>7</v>
      </c>
      <c r="E8" s="174" t="s">
        <v>8</v>
      </c>
      <c r="F8" s="176" t="s">
        <v>9</v>
      </c>
      <c r="G8" s="176" t="s">
        <v>10</v>
      </c>
      <c r="H8" s="178" t="s">
        <v>11</v>
      </c>
      <c r="I8" s="154" t="s">
        <v>12</v>
      </c>
      <c r="J8" s="154" t="s">
        <v>13</v>
      </c>
      <c r="K8" s="180" t="s">
        <v>14</v>
      </c>
      <c r="L8" s="148" t="s">
        <v>15</v>
      </c>
      <c r="M8" s="150" t="s">
        <v>16</v>
      </c>
      <c r="N8" s="152" t="s">
        <v>17</v>
      </c>
      <c r="O8" s="154" t="s">
        <v>18</v>
      </c>
      <c r="P8" s="156" t="s">
        <v>19</v>
      </c>
      <c r="Q8" s="152" t="s">
        <v>20</v>
      </c>
      <c r="R8" s="142" t="s">
        <v>21</v>
      </c>
      <c r="S8" s="143"/>
      <c r="T8" s="70"/>
      <c r="U8" s="166"/>
      <c r="V8" s="166"/>
      <c r="W8" s="71"/>
      <c r="X8" s="71"/>
      <c r="Y8" s="97"/>
      <c r="Z8" s="71"/>
      <c r="AA8" s="71"/>
      <c r="AB8" s="70"/>
      <c r="AC8" s="70"/>
      <c r="AD8" s="70"/>
      <c r="AE8" s="98"/>
      <c r="AF8" s="98"/>
      <c r="AG8" s="105"/>
      <c r="AH8" s="105"/>
      <c r="AI8" s="98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3" customFormat="1" ht="62.25" customHeight="1" x14ac:dyDescent="0.4">
      <c r="A9" s="173"/>
      <c r="B9" s="173"/>
      <c r="C9" s="173"/>
      <c r="D9" s="173"/>
      <c r="E9" s="175"/>
      <c r="F9" s="177"/>
      <c r="G9" s="177"/>
      <c r="H9" s="179"/>
      <c r="I9" s="155"/>
      <c r="J9" s="155"/>
      <c r="K9" s="181"/>
      <c r="L9" s="149"/>
      <c r="M9" s="151"/>
      <c r="N9" s="153"/>
      <c r="O9" s="155"/>
      <c r="P9" s="157"/>
      <c r="Q9" s="158"/>
      <c r="R9" s="72" t="s">
        <v>22</v>
      </c>
      <c r="S9" s="73" t="s">
        <v>23</v>
      </c>
      <c r="T9" s="74"/>
      <c r="U9" s="166"/>
      <c r="V9" s="166"/>
      <c r="W9" s="75"/>
      <c r="X9" s="75"/>
      <c r="Y9" s="99"/>
      <c r="Z9" s="75"/>
      <c r="AA9" s="75"/>
      <c r="AB9" s="74"/>
      <c r="AC9" s="74"/>
      <c r="AD9" s="74"/>
      <c r="AE9" s="16"/>
      <c r="AF9" s="16"/>
      <c r="AG9" s="106"/>
      <c r="AH9" s="16"/>
      <c r="AI9" s="16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s="3" customFormat="1" ht="24.9" customHeight="1" x14ac:dyDescent="0.4">
      <c r="A10" s="21">
        <v>1</v>
      </c>
      <c r="B10" s="21">
        <v>1</v>
      </c>
      <c r="C10" s="22" t="s">
        <v>24</v>
      </c>
      <c r="D10" s="23" t="s">
        <v>25</v>
      </c>
      <c r="E10" s="24" t="s">
        <v>26</v>
      </c>
      <c r="F10" s="25">
        <v>44.4</v>
      </c>
      <c r="G10" s="25">
        <v>0</v>
      </c>
      <c r="H10" s="25">
        <v>1.4</v>
      </c>
      <c r="I10" s="49">
        <f t="shared" ref="I10:I39" si="0">J10-(F10+G10+H10)</f>
        <v>5.35</v>
      </c>
      <c r="J10" s="49">
        <f>F10+G10+H10+5.35</f>
        <v>51.15</v>
      </c>
      <c r="K10" s="49">
        <f>J10*A7</f>
        <v>11.766205652435399</v>
      </c>
      <c r="L10" s="50">
        <f>J10/J40*G68</f>
        <v>16.547624774503898</v>
      </c>
      <c r="M10" s="50">
        <f t="shared" ref="M10:M39" si="1">F10+G10+H10</f>
        <v>45.8</v>
      </c>
      <c r="N10" s="49">
        <f>L10+M10</f>
        <v>62.347624774503899</v>
      </c>
      <c r="O10" s="49">
        <f>J10+L10</f>
        <v>67.697624774503893</v>
      </c>
      <c r="P10" s="51">
        <f>H6/O40*O10</f>
        <v>22.369212266987368</v>
      </c>
      <c r="Q10" s="76">
        <f>(F10+I10)/75</f>
        <v>0.663333333333333</v>
      </c>
      <c r="R10" s="77" t="s">
        <v>27</v>
      </c>
      <c r="S10" s="78" t="s">
        <v>27</v>
      </c>
      <c r="T10" s="79"/>
      <c r="U10" s="80"/>
      <c r="V10" s="80"/>
      <c r="W10" s="80"/>
      <c r="X10" s="80"/>
      <c r="Y10" s="4"/>
      <c r="Z10" s="4"/>
      <c r="AA10" s="4"/>
      <c r="AB10" s="79"/>
      <c r="AC10" s="16"/>
      <c r="AD10" s="16"/>
      <c r="AE10" s="16"/>
      <c r="AF10" s="16"/>
      <c r="AG10" s="107"/>
      <c r="AH10" s="16"/>
      <c r="AI10" s="16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s="3" customFormat="1" ht="24.9" customHeight="1" x14ac:dyDescent="0.4">
      <c r="A11" s="21">
        <v>2</v>
      </c>
      <c r="B11" s="21">
        <v>1</v>
      </c>
      <c r="C11" s="22" t="s">
        <v>24</v>
      </c>
      <c r="D11" s="23" t="s">
        <v>25</v>
      </c>
      <c r="E11" s="24" t="s">
        <v>28</v>
      </c>
      <c r="F11" s="26">
        <v>54.65</v>
      </c>
      <c r="G11" s="26">
        <v>3.56</v>
      </c>
      <c r="H11" s="26">
        <v>2.72</v>
      </c>
      <c r="I11" s="52">
        <f t="shared" si="0"/>
        <v>5.84</v>
      </c>
      <c r="J11" s="52">
        <f>F11+G11+H11+5.84</f>
        <v>66.77</v>
      </c>
      <c r="K11" s="52">
        <f>J11*A7</f>
        <v>15.3593265183403</v>
      </c>
      <c r="L11" s="53">
        <f>J11/J40*G68</f>
        <v>21.600877931449201</v>
      </c>
      <c r="M11" s="53">
        <f t="shared" si="1"/>
        <v>60.93</v>
      </c>
      <c r="N11" s="52">
        <f t="shared" ref="N11:N39" si="2">L11+M11</f>
        <v>82.530877931449197</v>
      </c>
      <c r="O11" s="49">
        <f t="shared" ref="O11:O40" si="3">J11+L11</f>
        <v>88.370877931449201</v>
      </c>
      <c r="P11" s="54">
        <f>H6/O40*O11</f>
        <v>29.200240529164169</v>
      </c>
      <c r="Q11" s="81">
        <f>(F11+I11)/75</f>
        <v>0.80653333333333299</v>
      </c>
      <c r="R11" s="124">
        <v>1</v>
      </c>
      <c r="S11" s="125" t="s">
        <v>27</v>
      </c>
      <c r="T11" s="79"/>
      <c r="U11" s="80"/>
      <c r="V11" s="80"/>
      <c r="W11" s="80"/>
      <c r="X11" s="80"/>
      <c r="Y11" s="4"/>
      <c r="Z11" s="4"/>
      <c r="AA11" s="4"/>
      <c r="AB11" s="79"/>
      <c r="AC11" s="16"/>
      <c r="AD11" s="16"/>
      <c r="AE11" s="16"/>
      <c r="AF11" s="16"/>
      <c r="AG11" s="107"/>
      <c r="AH11" s="16"/>
      <c r="AI11" s="16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s="3" customFormat="1" ht="24.9" customHeight="1" x14ac:dyDescent="0.4">
      <c r="A12" s="21">
        <v>3</v>
      </c>
      <c r="B12" s="21">
        <v>1</v>
      </c>
      <c r="C12" s="22" t="s">
        <v>24</v>
      </c>
      <c r="D12" s="23" t="s">
        <v>25</v>
      </c>
      <c r="E12" s="24" t="s">
        <v>29</v>
      </c>
      <c r="F12" s="26">
        <v>53.05</v>
      </c>
      <c r="G12" s="26">
        <v>3.25</v>
      </c>
      <c r="H12" s="26">
        <v>0</v>
      </c>
      <c r="I12" s="52">
        <f t="shared" si="0"/>
        <v>5.17</v>
      </c>
      <c r="J12" s="52">
        <f>F12+G12+5.17</f>
        <v>61.47</v>
      </c>
      <c r="K12" s="52">
        <f>J12*A7</f>
        <v>14.140149784070401</v>
      </c>
      <c r="L12" s="53">
        <f>J12/J40*G68</f>
        <v>19.886265784726401</v>
      </c>
      <c r="M12" s="53">
        <f t="shared" si="1"/>
        <v>56.3</v>
      </c>
      <c r="N12" s="52">
        <f t="shared" si="2"/>
        <v>76.186265784726402</v>
      </c>
      <c r="O12" s="51">
        <f t="shared" si="3"/>
        <v>81.356265784726403</v>
      </c>
      <c r="P12" s="55">
        <f>H6/O40*O12</f>
        <v>26.882414038156679</v>
      </c>
      <c r="Q12" s="76">
        <f t="shared" ref="Q12:Q39" si="4">(F12+I12)/75</f>
        <v>0.77626666666666699</v>
      </c>
      <c r="R12" s="77" t="s">
        <v>27</v>
      </c>
      <c r="S12" s="125" t="s">
        <v>27</v>
      </c>
      <c r="T12" s="79"/>
      <c r="U12" s="80"/>
      <c r="V12" s="80"/>
      <c r="W12" s="80"/>
      <c r="X12" s="80"/>
      <c r="Y12" s="100"/>
      <c r="Z12" s="80"/>
      <c r="AA12" s="80"/>
      <c r="AB12" s="79"/>
      <c r="AC12" s="16"/>
      <c r="AD12" s="16"/>
      <c r="AE12" s="16"/>
      <c r="AF12" s="16"/>
      <c r="AG12" s="107"/>
      <c r="AH12" s="16"/>
      <c r="AI12" s="16"/>
      <c r="AJ12" s="4"/>
      <c r="AK12" s="80"/>
      <c r="AL12" s="4"/>
      <c r="AM12" s="4"/>
      <c r="AN12" s="4"/>
      <c r="AO12" s="4"/>
      <c r="AP12" s="4"/>
      <c r="AQ12" s="4"/>
      <c r="AR12" s="4"/>
      <c r="AS12" s="4"/>
      <c r="AT12" s="4"/>
    </row>
    <row r="13" spans="1:46" s="3" customFormat="1" ht="24.9" customHeight="1" x14ac:dyDescent="0.4">
      <c r="A13" s="21">
        <v>4</v>
      </c>
      <c r="B13" s="21">
        <v>1</v>
      </c>
      <c r="C13" s="22" t="s">
        <v>24</v>
      </c>
      <c r="D13" s="23" t="s">
        <v>25</v>
      </c>
      <c r="E13" s="24" t="s">
        <v>30</v>
      </c>
      <c r="F13" s="26">
        <v>55.6</v>
      </c>
      <c r="G13" s="26">
        <v>3.24</v>
      </c>
      <c r="H13" s="26">
        <v>0</v>
      </c>
      <c r="I13" s="52">
        <f t="shared" si="0"/>
        <v>5.73</v>
      </c>
      <c r="J13" s="52">
        <f>F13+G13+5.73</f>
        <v>64.569999999999993</v>
      </c>
      <c r="K13" s="52">
        <f>J13*A7</f>
        <v>14.8532531569453</v>
      </c>
      <c r="L13" s="53">
        <f>J13/J40*G68</f>
        <v>20.8891521346963</v>
      </c>
      <c r="M13" s="53">
        <f t="shared" si="1"/>
        <v>58.84</v>
      </c>
      <c r="N13" s="52">
        <f t="shared" si="2"/>
        <v>79.729152134696307</v>
      </c>
      <c r="O13" s="49">
        <f t="shared" si="3"/>
        <v>85.459152134696296</v>
      </c>
      <c r="P13" s="56">
        <f>H6/O40*O13</f>
        <v>28.238123872519534</v>
      </c>
      <c r="Q13" s="82">
        <f t="shared" si="4"/>
        <v>0.81773333333333298</v>
      </c>
      <c r="R13" s="124">
        <v>1</v>
      </c>
      <c r="S13" s="125" t="s">
        <v>27</v>
      </c>
      <c r="T13" s="79"/>
      <c r="U13" s="80"/>
      <c r="V13" s="80"/>
      <c r="W13" s="80"/>
      <c r="X13" s="80"/>
      <c r="Y13" s="100"/>
      <c r="Z13" s="80"/>
      <c r="AA13" s="80"/>
      <c r="AB13" s="79"/>
      <c r="AC13" s="16"/>
      <c r="AD13" s="16"/>
      <c r="AE13" s="16"/>
      <c r="AF13" s="16"/>
      <c r="AG13" s="107"/>
      <c r="AH13" s="16"/>
      <c r="AI13" s="16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s="3" customFormat="1" ht="24.9" customHeight="1" x14ac:dyDescent="0.4">
      <c r="A14" s="21">
        <v>5</v>
      </c>
      <c r="B14" s="21">
        <v>1</v>
      </c>
      <c r="C14" s="22" t="s">
        <v>24</v>
      </c>
      <c r="D14" s="23" t="s">
        <v>25</v>
      </c>
      <c r="E14" s="24" t="s">
        <v>31</v>
      </c>
      <c r="F14" s="26">
        <v>50.41</v>
      </c>
      <c r="G14" s="26">
        <v>3.43</v>
      </c>
      <c r="H14" s="26">
        <v>0</v>
      </c>
      <c r="I14" s="52">
        <f t="shared" si="0"/>
        <v>5.58</v>
      </c>
      <c r="J14" s="52">
        <f>F14+G14+5.58</f>
        <v>59.42</v>
      </c>
      <c r="K14" s="52">
        <f>J14*A7</f>
        <v>13.6685814245886</v>
      </c>
      <c r="L14" s="53">
        <f>J14/J40*G68</f>
        <v>19.223066746842999</v>
      </c>
      <c r="M14" s="53">
        <f t="shared" si="1"/>
        <v>53.84</v>
      </c>
      <c r="N14" s="52">
        <f t="shared" si="2"/>
        <v>73.063066746843006</v>
      </c>
      <c r="O14" s="49">
        <f t="shared" si="3"/>
        <v>78.643066746843004</v>
      </c>
      <c r="P14" s="57">
        <f>H6/O40*O14</f>
        <v>25.985896244465081</v>
      </c>
      <c r="Q14" s="76">
        <f t="shared" si="4"/>
        <v>0.74653333333333305</v>
      </c>
      <c r="R14" s="77" t="s">
        <v>27</v>
      </c>
      <c r="S14" s="125" t="s">
        <v>27</v>
      </c>
      <c r="T14" s="79"/>
      <c r="U14" s="80"/>
      <c r="V14" s="80"/>
      <c r="W14" s="80"/>
      <c r="X14" s="80"/>
      <c r="Y14" s="100"/>
      <c r="Z14" s="80"/>
      <c r="AA14" s="80"/>
      <c r="AB14" s="79"/>
      <c r="AC14" s="16"/>
      <c r="AD14" s="16"/>
      <c r="AE14" s="16"/>
      <c r="AF14" s="16"/>
      <c r="AG14" s="107"/>
      <c r="AH14" s="16"/>
      <c r="AI14" s="16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s="4" customFormat="1" ht="24.9" customHeight="1" x14ac:dyDescent="0.4">
      <c r="A15" s="21">
        <v>6</v>
      </c>
      <c r="B15" s="21">
        <v>1</v>
      </c>
      <c r="C15" s="22" t="s">
        <v>24</v>
      </c>
      <c r="D15" s="23" t="s">
        <v>25</v>
      </c>
      <c r="E15" s="24" t="s">
        <v>32</v>
      </c>
      <c r="F15" s="26">
        <v>52.38</v>
      </c>
      <c r="G15" s="26">
        <v>3.57</v>
      </c>
      <c r="H15" s="26">
        <v>0</v>
      </c>
      <c r="I15" s="52">
        <f t="shared" si="0"/>
        <v>6.53</v>
      </c>
      <c r="J15" s="52">
        <f>F15+G15+6.53</f>
        <v>62.48</v>
      </c>
      <c r="K15" s="52">
        <f>J15*A7</f>
        <v>14.37248346362</v>
      </c>
      <c r="L15" s="53">
        <f>J15/J40*G68</f>
        <v>20.213012627781101</v>
      </c>
      <c r="M15" s="53">
        <f t="shared" si="1"/>
        <v>55.95</v>
      </c>
      <c r="N15" s="52">
        <f t="shared" si="2"/>
        <v>76.1630126277811</v>
      </c>
      <c r="O15" s="49">
        <f t="shared" si="3"/>
        <v>82.693012627781101</v>
      </c>
      <c r="P15" s="57">
        <f>H6/O40*O15</f>
        <v>27.324113048707154</v>
      </c>
      <c r="Q15" s="83">
        <f t="shared" si="4"/>
        <v>0.78546666666666698</v>
      </c>
      <c r="R15" s="124">
        <v>1</v>
      </c>
      <c r="S15" s="125" t="s">
        <v>27</v>
      </c>
      <c r="T15" s="79"/>
      <c r="U15" s="80"/>
      <c r="V15" s="80"/>
      <c r="W15" s="80"/>
      <c r="X15" s="80"/>
      <c r="Y15" s="100"/>
      <c r="Z15" s="80"/>
      <c r="AA15" s="80"/>
      <c r="AB15" s="79"/>
      <c r="AC15" s="16"/>
      <c r="AD15" s="16"/>
      <c r="AE15" s="16"/>
      <c r="AF15" s="16"/>
      <c r="AG15" s="107"/>
      <c r="AH15" s="16"/>
      <c r="AI15" s="16"/>
    </row>
    <row r="16" spans="1:46" s="3" customFormat="1" ht="24.9" customHeight="1" x14ac:dyDescent="0.4">
      <c r="A16" s="21">
        <v>7</v>
      </c>
      <c r="B16" s="21">
        <v>1</v>
      </c>
      <c r="C16" s="22" t="s">
        <v>33</v>
      </c>
      <c r="D16" s="23" t="s">
        <v>25</v>
      </c>
      <c r="E16" s="24" t="s">
        <v>34</v>
      </c>
      <c r="F16" s="25">
        <v>44.4</v>
      </c>
      <c r="G16" s="26">
        <v>0</v>
      </c>
      <c r="H16" s="26">
        <v>1.4</v>
      </c>
      <c r="I16" s="52">
        <f t="shared" si="0"/>
        <v>5.35</v>
      </c>
      <c r="J16" s="52">
        <f>F16+G16+H16+5.35</f>
        <v>51.15</v>
      </c>
      <c r="K16" s="52">
        <f>J16*A7</f>
        <v>11.766205652435399</v>
      </c>
      <c r="L16" s="53">
        <f>J16/J40*G68</f>
        <v>16.547624774503898</v>
      </c>
      <c r="M16" s="53">
        <f t="shared" si="1"/>
        <v>45.8</v>
      </c>
      <c r="N16" s="52">
        <f t="shared" si="2"/>
        <v>62.347624774503899</v>
      </c>
      <c r="O16" s="49">
        <f t="shared" si="3"/>
        <v>67.697624774503893</v>
      </c>
      <c r="P16" s="57">
        <f>H6/O40*O16</f>
        <v>22.369212266987368</v>
      </c>
      <c r="Q16" s="76">
        <f t="shared" si="4"/>
        <v>0.663333333333333</v>
      </c>
      <c r="R16" s="77" t="s">
        <v>27</v>
      </c>
      <c r="S16" s="125" t="s">
        <v>27</v>
      </c>
      <c r="T16" s="79"/>
      <c r="U16" s="80"/>
      <c r="V16" s="80"/>
      <c r="W16" s="80"/>
      <c r="X16" s="80"/>
      <c r="Y16" s="4"/>
      <c r="Z16" s="4"/>
      <c r="AA16" s="4"/>
      <c r="AB16" s="79"/>
      <c r="AC16" s="16"/>
      <c r="AD16" s="16"/>
      <c r="AE16" s="16"/>
      <c r="AF16" s="16"/>
      <c r="AG16" s="107"/>
      <c r="AH16" s="16"/>
      <c r="AI16" s="16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s="3" customFormat="1" ht="24.9" customHeight="1" x14ac:dyDescent="0.4">
      <c r="A17" s="21">
        <v>8</v>
      </c>
      <c r="B17" s="21">
        <v>1</v>
      </c>
      <c r="C17" s="22" t="s">
        <v>33</v>
      </c>
      <c r="D17" s="23" t="s">
        <v>25</v>
      </c>
      <c r="E17" s="24" t="s">
        <v>35</v>
      </c>
      <c r="F17" s="26">
        <v>54.65</v>
      </c>
      <c r="G17" s="26">
        <v>3.56</v>
      </c>
      <c r="H17" s="26">
        <v>2.72</v>
      </c>
      <c r="I17" s="52">
        <f t="shared" si="0"/>
        <v>5.84</v>
      </c>
      <c r="J17" s="52">
        <f>F17+G17+H17+5.84</f>
        <v>66.77</v>
      </c>
      <c r="K17" s="52">
        <f>J17*A7</f>
        <v>15.3593265183403</v>
      </c>
      <c r="L17" s="53">
        <f>J17/J40*G68</f>
        <v>21.600877931449201</v>
      </c>
      <c r="M17" s="53">
        <f t="shared" si="1"/>
        <v>60.93</v>
      </c>
      <c r="N17" s="52">
        <f t="shared" si="2"/>
        <v>82.530877931449197</v>
      </c>
      <c r="O17" s="49">
        <f t="shared" si="3"/>
        <v>88.370877931449201</v>
      </c>
      <c r="P17" s="57">
        <f>H6/O40*O17</f>
        <v>29.200240529164169</v>
      </c>
      <c r="Q17" s="81">
        <f t="shared" si="4"/>
        <v>0.80653333333333299</v>
      </c>
      <c r="R17" s="124">
        <v>1</v>
      </c>
      <c r="S17" s="125" t="s">
        <v>27</v>
      </c>
      <c r="T17" s="79"/>
      <c r="U17" s="80"/>
      <c r="V17" s="80"/>
      <c r="W17" s="80"/>
      <c r="X17" s="80"/>
      <c r="Y17" s="4"/>
      <c r="Z17" s="4"/>
      <c r="AA17" s="4"/>
      <c r="AB17" s="79"/>
      <c r="AC17" s="16"/>
      <c r="AD17" s="16"/>
      <c r="AE17" s="16"/>
      <c r="AF17" s="16"/>
      <c r="AG17" s="107"/>
      <c r="AH17" s="16"/>
      <c r="AI17" s="16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s="3" customFormat="1" ht="24.9" customHeight="1" x14ac:dyDescent="0.4">
      <c r="A18" s="21">
        <v>9</v>
      </c>
      <c r="B18" s="21">
        <v>1</v>
      </c>
      <c r="C18" s="22" t="s">
        <v>33</v>
      </c>
      <c r="D18" s="23" t="s">
        <v>25</v>
      </c>
      <c r="E18" s="24" t="s">
        <v>36</v>
      </c>
      <c r="F18" s="26">
        <v>53.05</v>
      </c>
      <c r="G18" s="26">
        <v>3.25</v>
      </c>
      <c r="H18" s="26">
        <v>0</v>
      </c>
      <c r="I18" s="52">
        <f t="shared" si="0"/>
        <v>5.17</v>
      </c>
      <c r="J18" s="52">
        <f>F18+G18+5.17</f>
        <v>61.47</v>
      </c>
      <c r="K18" s="52">
        <f>J18*A7</f>
        <v>14.140149784070401</v>
      </c>
      <c r="L18" s="53">
        <f>J18/J40*G68</f>
        <v>19.886265784726401</v>
      </c>
      <c r="M18" s="53">
        <f t="shared" si="1"/>
        <v>56.3</v>
      </c>
      <c r="N18" s="52">
        <f t="shared" si="2"/>
        <v>76.186265784726402</v>
      </c>
      <c r="O18" s="49">
        <f t="shared" si="3"/>
        <v>81.356265784726403</v>
      </c>
      <c r="P18" s="57">
        <f>H6/O40*O18</f>
        <v>26.882414038156679</v>
      </c>
      <c r="Q18" s="76">
        <f t="shared" si="4"/>
        <v>0.77626666666666699</v>
      </c>
      <c r="R18" s="77" t="s">
        <v>27</v>
      </c>
      <c r="S18" s="125" t="s">
        <v>27</v>
      </c>
      <c r="T18" s="79"/>
      <c r="U18" s="80"/>
      <c r="V18" s="80"/>
      <c r="W18" s="80"/>
      <c r="X18" s="80"/>
      <c r="Y18" s="100"/>
      <c r="Z18" s="80"/>
      <c r="AA18" s="80"/>
      <c r="AB18" s="79"/>
      <c r="AC18" s="16"/>
      <c r="AD18" s="16"/>
      <c r="AE18" s="16"/>
      <c r="AF18" s="16"/>
      <c r="AG18" s="107"/>
      <c r="AH18" s="16"/>
      <c r="AI18" s="16"/>
      <c r="AJ18" s="4"/>
      <c r="AK18" s="80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3" customFormat="1" ht="24.9" customHeight="1" x14ac:dyDescent="0.4">
      <c r="A19" s="21">
        <v>10</v>
      </c>
      <c r="B19" s="21">
        <v>1</v>
      </c>
      <c r="C19" s="22" t="s">
        <v>33</v>
      </c>
      <c r="D19" s="23" t="s">
        <v>25</v>
      </c>
      <c r="E19" s="24" t="s">
        <v>37</v>
      </c>
      <c r="F19" s="26">
        <v>55.6</v>
      </c>
      <c r="G19" s="26">
        <v>3.24</v>
      </c>
      <c r="H19" s="26">
        <v>0</v>
      </c>
      <c r="I19" s="52">
        <f t="shared" si="0"/>
        <v>5.73</v>
      </c>
      <c r="J19" s="52">
        <f>F19+G19+5.73</f>
        <v>64.569999999999993</v>
      </c>
      <c r="K19" s="52">
        <f>J19*A7</f>
        <v>14.8532531569453</v>
      </c>
      <c r="L19" s="53">
        <f>J19/J40*G68</f>
        <v>20.8891521346963</v>
      </c>
      <c r="M19" s="53">
        <f t="shared" si="1"/>
        <v>58.84</v>
      </c>
      <c r="N19" s="52">
        <f t="shared" si="2"/>
        <v>79.729152134696307</v>
      </c>
      <c r="O19" s="49">
        <f t="shared" si="3"/>
        <v>85.459152134696296</v>
      </c>
      <c r="P19" s="57">
        <f>H6/O40*O19</f>
        <v>28.238123872519534</v>
      </c>
      <c r="Q19" s="82">
        <f t="shared" si="4"/>
        <v>0.81773333333333298</v>
      </c>
      <c r="R19" s="124">
        <v>1</v>
      </c>
      <c r="S19" s="125" t="s">
        <v>27</v>
      </c>
      <c r="T19" s="79"/>
      <c r="U19" s="80"/>
      <c r="V19" s="80"/>
      <c r="W19" s="80"/>
      <c r="X19" s="80"/>
      <c r="Y19" s="100"/>
      <c r="Z19" s="80"/>
      <c r="AA19" s="80"/>
      <c r="AB19" s="79"/>
      <c r="AC19" s="16"/>
      <c r="AD19" s="16"/>
      <c r="AE19" s="16"/>
      <c r="AF19" s="16"/>
      <c r="AG19" s="107"/>
      <c r="AH19" s="16"/>
      <c r="AI19" s="1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s="3" customFormat="1" ht="24.9" customHeight="1" x14ac:dyDescent="0.4">
      <c r="A20" s="21">
        <v>11</v>
      </c>
      <c r="B20" s="21">
        <v>1</v>
      </c>
      <c r="C20" s="22" t="s">
        <v>33</v>
      </c>
      <c r="D20" s="23" t="s">
        <v>25</v>
      </c>
      <c r="E20" s="24" t="s">
        <v>38</v>
      </c>
      <c r="F20" s="26">
        <v>50.41</v>
      </c>
      <c r="G20" s="26">
        <v>3.43</v>
      </c>
      <c r="H20" s="26">
        <v>0</v>
      </c>
      <c r="I20" s="52">
        <f t="shared" si="0"/>
        <v>5.58</v>
      </c>
      <c r="J20" s="52">
        <f>F20+G20+5.58</f>
        <v>59.42</v>
      </c>
      <c r="K20" s="52">
        <f>J20*A7</f>
        <v>13.6685814245886</v>
      </c>
      <c r="L20" s="53">
        <f>J20/J40*G68</f>
        <v>19.223066746842999</v>
      </c>
      <c r="M20" s="53">
        <f t="shared" si="1"/>
        <v>53.84</v>
      </c>
      <c r="N20" s="52">
        <f t="shared" si="2"/>
        <v>73.063066746843006</v>
      </c>
      <c r="O20" s="49">
        <f t="shared" si="3"/>
        <v>78.643066746843004</v>
      </c>
      <c r="P20" s="57">
        <f>H6/O40*O20</f>
        <v>25.985896244465081</v>
      </c>
      <c r="Q20" s="76">
        <f t="shared" si="4"/>
        <v>0.74653333333333305</v>
      </c>
      <c r="R20" s="77" t="s">
        <v>27</v>
      </c>
      <c r="S20" s="125" t="s">
        <v>27</v>
      </c>
      <c r="T20" s="79"/>
      <c r="U20" s="80"/>
      <c r="V20" s="80"/>
      <c r="W20" s="80"/>
      <c r="X20" s="80"/>
      <c r="Y20" s="100"/>
      <c r="Z20" s="80"/>
      <c r="AA20" s="80"/>
      <c r="AB20" s="79"/>
      <c r="AC20" s="16"/>
      <c r="AD20" s="16"/>
      <c r="AE20" s="16"/>
      <c r="AF20" s="16"/>
      <c r="AG20" s="107"/>
      <c r="AH20" s="16"/>
      <c r="AI20" s="1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s="4" customFormat="1" ht="24.9" customHeight="1" x14ac:dyDescent="0.4">
      <c r="A21" s="21">
        <v>12</v>
      </c>
      <c r="B21" s="21">
        <v>1</v>
      </c>
      <c r="C21" s="22" t="s">
        <v>33</v>
      </c>
      <c r="D21" s="23" t="s">
        <v>25</v>
      </c>
      <c r="E21" s="24" t="s">
        <v>39</v>
      </c>
      <c r="F21" s="26">
        <v>52.38</v>
      </c>
      <c r="G21" s="26">
        <v>3.57</v>
      </c>
      <c r="H21" s="26">
        <v>0</v>
      </c>
      <c r="I21" s="52">
        <f t="shared" si="0"/>
        <v>6.53</v>
      </c>
      <c r="J21" s="52">
        <f>F21+G21+6.53</f>
        <v>62.48</v>
      </c>
      <c r="K21" s="52">
        <f>J21*A7</f>
        <v>14.37248346362</v>
      </c>
      <c r="L21" s="53">
        <f>J21/J40*G68</f>
        <v>20.213012627781101</v>
      </c>
      <c r="M21" s="53">
        <f t="shared" si="1"/>
        <v>55.95</v>
      </c>
      <c r="N21" s="52">
        <f t="shared" si="2"/>
        <v>76.1630126277811</v>
      </c>
      <c r="O21" s="49">
        <f t="shared" si="3"/>
        <v>82.693012627781101</v>
      </c>
      <c r="P21" s="57">
        <f>H6/O40*O21</f>
        <v>27.324113048707154</v>
      </c>
      <c r="Q21" s="83">
        <f t="shared" si="4"/>
        <v>0.78546666666666698</v>
      </c>
      <c r="R21" s="124" t="s">
        <v>27</v>
      </c>
      <c r="S21" s="126">
        <v>1</v>
      </c>
      <c r="T21" s="79"/>
      <c r="U21" s="80"/>
      <c r="V21" s="80"/>
      <c r="W21" s="80"/>
      <c r="X21" s="80"/>
      <c r="Y21" s="100"/>
      <c r="Z21" s="80"/>
      <c r="AA21" s="80"/>
      <c r="AB21" s="79"/>
      <c r="AC21" s="16"/>
      <c r="AD21" s="16"/>
      <c r="AE21" s="16"/>
      <c r="AF21" s="16"/>
      <c r="AG21" s="107"/>
      <c r="AH21" s="16"/>
      <c r="AI21" s="16"/>
    </row>
    <row r="22" spans="1:46" s="3" customFormat="1" ht="24.9" customHeight="1" x14ac:dyDescent="0.4">
      <c r="A22" s="21">
        <v>13</v>
      </c>
      <c r="B22" s="21">
        <v>1</v>
      </c>
      <c r="C22" s="22" t="s">
        <v>40</v>
      </c>
      <c r="D22" s="23" t="s">
        <v>25</v>
      </c>
      <c r="E22" s="24" t="s">
        <v>41</v>
      </c>
      <c r="F22" s="25">
        <v>44.4</v>
      </c>
      <c r="G22" s="26">
        <v>0</v>
      </c>
      <c r="H22" s="26">
        <v>1.4</v>
      </c>
      <c r="I22" s="52">
        <f t="shared" si="0"/>
        <v>5.35</v>
      </c>
      <c r="J22" s="52">
        <f>F22+G22+H22+5.35</f>
        <v>51.15</v>
      </c>
      <c r="K22" s="52">
        <f>J22*A7</f>
        <v>11.766205652435399</v>
      </c>
      <c r="L22" s="53">
        <f>J22/J40*G68</f>
        <v>16.547624774503898</v>
      </c>
      <c r="M22" s="53">
        <f t="shared" si="1"/>
        <v>45.8</v>
      </c>
      <c r="N22" s="52">
        <f t="shared" si="2"/>
        <v>62.347624774503899</v>
      </c>
      <c r="O22" s="49">
        <f t="shared" si="3"/>
        <v>67.697624774503893</v>
      </c>
      <c r="P22" s="57">
        <f>H6/O40*O22</f>
        <v>22.369212266987368</v>
      </c>
      <c r="Q22" s="76">
        <f t="shared" si="4"/>
        <v>0.663333333333333</v>
      </c>
      <c r="R22" s="77" t="s">
        <v>27</v>
      </c>
      <c r="S22" s="127" t="s">
        <v>27</v>
      </c>
      <c r="T22" s="79"/>
      <c r="U22" s="80"/>
      <c r="V22" s="80"/>
      <c r="W22" s="80"/>
      <c r="X22" s="80"/>
      <c r="Y22" s="4"/>
      <c r="Z22" s="4"/>
      <c r="AA22" s="4"/>
      <c r="AB22" s="79"/>
      <c r="AC22" s="16"/>
      <c r="AD22" s="16"/>
      <c r="AE22" s="16"/>
      <c r="AF22" s="16"/>
      <c r="AG22" s="107"/>
      <c r="AH22" s="16"/>
      <c r="AI22" s="1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s="3" customFormat="1" ht="24.9" customHeight="1" x14ac:dyDescent="0.4">
      <c r="A23" s="21">
        <v>14</v>
      </c>
      <c r="B23" s="21">
        <v>1</v>
      </c>
      <c r="C23" s="22" t="s">
        <v>40</v>
      </c>
      <c r="D23" s="23" t="s">
        <v>25</v>
      </c>
      <c r="E23" s="24" t="s">
        <v>42</v>
      </c>
      <c r="F23" s="26">
        <v>54.65</v>
      </c>
      <c r="G23" s="26">
        <v>3.56</v>
      </c>
      <c r="H23" s="26">
        <v>2.72</v>
      </c>
      <c r="I23" s="52">
        <f t="shared" si="0"/>
        <v>5.84</v>
      </c>
      <c r="J23" s="52">
        <f>F23+G23+H23+5.84</f>
        <v>66.77</v>
      </c>
      <c r="K23" s="52">
        <f>J23*A7</f>
        <v>15.3593265183403</v>
      </c>
      <c r="L23" s="53">
        <f>J23/J40*G68</f>
        <v>21.600877931449201</v>
      </c>
      <c r="M23" s="53">
        <f t="shared" si="1"/>
        <v>60.93</v>
      </c>
      <c r="N23" s="52">
        <f t="shared" si="2"/>
        <v>82.530877931449197</v>
      </c>
      <c r="O23" s="49">
        <f t="shared" si="3"/>
        <v>88.370877931449201</v>
      </c>
      <c r="P23" s="57">
        <f>H6/O40*O23</f>
        <v>29.200240529164169</v>
      </c>
      <c r="Q23" s="81">
        <f t="shared" si="4"/>
        <v>0.80653333333333299</v>
      </c>
      <c r="R23" s="124">
        <v>1</v>
      </c>
      <c r="S23" s="127" t="s">
        <v>27</v>
      </c>
      <c r="T23" s="79"/>
      <c r="U23" s="80"/>
      <c r="V23" s="80"/>
      <c r="W23" s="80"/>
      <c r="X23" s="80"/>
      <c r="Y23" s="4"/>
      <c r="Z23" s="4"/>
      <c r="AA23" s="4"/>
      <c r="AB23" s="79"/>
      <c r="AC23" s="16"/>
      <c r="AD23" s="16"/>
      <c r="AE23" s="16"/>
      <c r="AF23" s="16"/>
      <c r="AG23" s="107"/>
      <c r="AH23" s="16"/>
      <c r="AI23" s="16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s="3" customFormat="1" ht="24.9" customHeight="1" x14ac:dyDescent="0.4">
      <c r="A24" s="21">
        <v>15</v>
      </c>
      <c r="B24" s="21">
        <v>1</v>
      </c>
      <c r="C24" s="25" t="s">
        <v>40</v>
      </c>
      <c r="D24" s="23" t="s">
        <v>25</v>
      </c>
      <c r="E24" s="24" t="s">
        <v>43</v>
      </c>
      <c r="F24" s="26">
        <v>53.05</v>
      </c>
      <c r="G24" s="26">
        <v>3.25</v>
      </c>
      <c r="H24" s="26">
        <v>0</v>
      </c>
      <c r="I24" s="52">
        <f t="shared" si="0"/>
        <v>5.17</v>
      </c>
      <c r="J24" s="52">
        <f>F24+G24+5.17</f>
        <v>61.47</v>
      </c>
      <c r="K24" s="52">
        <f>J24*A7</f>
        <v>14.140149784070401</v>
      </c>
      <c r="L24" s="53">
        <f>J24/J40*G68</f>
        <v>19.886265784726401</v>
      </c>
      <c r="M24" s="53">
        <f t="shared" si="1"/>
        <v>56.3</v>
      </c>
      <c r="N24" s="52">
        <f t="shared" si="2"/>
        <v>76.186265784726402</v>
      </c>
      <c r="O24" s="49">
        <f t="shared" si="3"/>
        <v>81.356265784726403</v>
      </c>
      <c r="P24" s="57">
        <f>H6/O40*O24</f>
        <v>26.882414038156679</v>
      </c>
      <c r="Q24" s="76">
        <f t="shared" si="4"/>
        <v>0.77626666666666699</v>
      </c>
      <c r="R24" s="77" t="s">
        <v>27</v>
      </c>
      <c r="S24" s="127" t="s">
        <v>27</v>
      </c>
      <c r="T24" s="79"/>
      <c r="U24" s="80"/>
      <c r="V24" s="80"/>
      <c r="W24" s="80"/>
      <c r="X24" s="80"/>
      <c r="Y24" s="100"/>
      <c r="Z24" s="80"/>
      <c r="AA24" s="80"/>
      <c r="AB24" s="79"/>
      <c r="AC24" s="16"/>
      <c r="AD24" s="16"/>
      <c r="AE24" s="16"/>
      <c r="AF24" s="16"/>
      <c r="AG24" s="107"/>
      <c r="AH24" s="16"/>
      <c r="AI24" s="16"/>
      <c r="AJ24" s="4"/>
      <c r="AK24" s="80"/>
      <c r="AL24" s="4"/>
      <c r="AM24" s="4"/>
      <c r="AN24" s="4"/>
      <c r="AO24" s="4"/>
      <c r="AP24" s="4"/>
      <c r="AQ24" s="4"/>
      <c r="AR24" s="4"/>
      <c r="AS24" s="4"/>
      <c r="AT24" s="4"/>
    </row>
    <row r="25" spans="1:46" s="3" customFormat="1" ht="24.9" customHeight="1" x14ac:dyDescent="0.4">
      <c r="A25" s="21">
        <v>16</v>
      </c>
      <c r="B25" s="21">
        <v>1</v>
      </c>
      <c r="C25" s="25" t="s">
        <v>40</v>
      </c>
      <c r="D25" s="23" t="s">
        <v>25</v>
      </c>
      <c r="E25" s="24" t="s">
        <v>44</v>
      </c>
      <c r="F25" s="26">
        <v>55.6</v>
      </c>
      <c r="G25" s="26">
        <v>3.24</v>
      </c>
      <c r="H25" s="26">
        <v>0</v>
      </c>
      <c r="I25" s="52">
        <f t="shared" si="0"/>
        <v>5.73</v>
      </c>
      <c r="J25" s="52">
        <f>F25+G25+5.73</f>
        <v>64.569999999999993</v>
      </c>
      <c r="K25" s="52">
        <f>J25*A7</f>
        <v>14.8532531569453</v>
      </c>
      <c r="L25" s="53">
        <f>J25/J40*G68</f>
        <v>20.8891521346963</v>
      </c>
      <c r="M25" s="53">
        <f t="shared" si="1"/>
        <v>58.84</v>
      </c>
      <c r="N25" s="52">
        <f t="shared" si="2"/>
        <v>79.729152134696307</v>
      </c>
      <c r="O25" s="49">
        <f t="shared" si="3"/>
        <v>85.459152134696296</v>
      </c>
      <c r="P25" s="57">
        <f>H6/O40*O25</f>
        <v>28.238123872519534</v>
      </c>
      <c r="Q25" s="82">
        <f t="shared" si="4"/>
        <v>0.81773333333333298</v>
      </c>
      <c r="R25" s="124">
        <v>1</v>
      </c>
      <c r="S25" s="127" t="s">
        <v>27</v>
      </c>
      <c r="T25" s="79"/>
      <c r="U25" s="80"/>
      <c r="V25" s="80"/>
      <c r="W25" s="80"/>
      <c r="X25" s="80"/>
      <c r="Y25" s="100"/>
      <c r="Z25" s="80"/>
      <c r="AA25" s="80"/>
      <c r="AB25" s="79"/>
      <c r="AC25" s="16"/>
      <c r="AD25" s="16"/>
      <c r="AE25" s="16"/>
      <c r="AF25" s="16"/>
      <c r="AG25" s="107"/>
      <c r="AH25" s="16"/>
      <c r="AI25" s="16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s="3" customFormat="1" ht="24.9" customHeight="1" x14ac:dyDescent="0.4">
      <c r="A26" s="21">
        <v>17</v>
      </c>
      <c r="B26" s="21">
        <v>1</v>
      </c>
      <c r="C26" s="25" t="s">
        <v>40</v>
      </c>
      <c r="D26" s="23" t="s">
        <v>25</v>
      </c>
      <c r="E26" s="24" t="s">
        <v>45</v>
      </c>
      <c r="F26" s="26">
        <v>50.41</v>
      </c>
      <c r="G26" s="26">
        <v>3.43</v>
      </c>
      <c r="H26" s="26">
        <v>0</v>
      </c>
      <c r="I26" s="52">
        <f t="shared" si="0"/>
        <v>5.58</v>
      </c>
      <c r="J26" s="52">
        <f>F26+G26+5.58</f>
        <v>59.42</v>
      </c>
      <c r="K26" s="52">
        <f>J26*A7</f>
        <v>13.6685814245886</v>
      </c>
      <c r="L26" s="53">
        <f>J26/J40*G68</f>
        <v>19.223066746842999</v>
      </c>
      <c r="M26" s="53">
        <f t="shared" si="1"/>
        <v>53.84</v>
      </c>
      <c r="N26" s="52">
        <f t="shared" si="2"/>
        <v>73.063066746843006</v>
      </c>
      <c r="O26" s="49">
        <f t="shared" si="3"/>
        <v>78.643066746843004</v>
      </c>
      <c r="P26" s="57">
        <f>H6/O40*O26</f>
        <v>25.985896244465081</v>
      </c>
      <c r="Q26" s="76">
        <f t="shared" si="4"/>
        <v>0.74653333333333305</v>
      </c>
      <c r="R26" s="77" t="s">
        <v>27</v>
      </c>
      <c r="S26" s="127" t="s">
        <v>27</v>
      </c>
      <c r="T26" s="79"/>
      <c r="U26" s="80"/>
      <c r="V26" s="80"/>
      <c r="X26" s="80"/>
      <c r="Y26" s="100"/>
      <c r="Z26" s="80"/>
      <c r="AA26" s="80"/>
      <c r="AB26" s="79"/>
      <c r="AC26" s="16"/>
      <c r="AD26" s="16"/>
      <c r="AE26" s="16"/>
      <c r="AF26" s="16"/>
      <c r="AG26" s="107"/>
      <c r="AH26" s="16"/>
      <c r="AI26" s="1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s="4" customFormat="1" ht="24.9" customHeight="1" x14ac:dyDescent="0.4">
      <c r="A27" s="21">
        <v>18</v>
      </c>
      <c r="B27" s="21">
        <v>1</v>
      </c>
      <c r="C27" s="25" t="s">
        <v>40</v>
      </c>
      <c r="D27" s="23" t="s">
        <v>25</v>
      </c>
      <c r="E27" s="24" t="s">
        <v>46</v>
      </c>
      <c r="F27" s="26">
        <v>52.38</v>
      </c>
      <c r="G27" s="26">
        <v>3.57</v>
      </c>
      <c r="H27" s="26">
        <v>0</v>
      </c>
      <c r="I27" s="52">
        <f t="shared" si="0"/>
        <v>6.53</v>
      </c>
      <c r="J27" s="52">
        <f>F27+G27+6.53</f>
        <v>62.48</v>
      </c>
      <c r="K27" s="52">
        <f>J27*A7</f>
        <v>14.37248346362</v>
      </c>
      <c r="L27" s="53">
        <f>J27/J40*G68</f>
        <v>20.213012627781101</v>
      </c>
      <c r="M27" s="53">
        <f t="shared" si="1"/>
        <v>55.95</v>
      </c>
      <c r="N27" s="52">
        <f t="shared" si="2"/>
        <v>76.1630126277811</v>
      </c>
      <c r="O27" s="49">
        <f t="shared" si="3"/>
        <v>82.693012627781101</v>
      </c>
      <c r="P27" s="57">
        <f>H6/O40*O27</f>
        <v>27.324113048707154</v>
      </c>
      <c r="Q27" s="83">
        <f t="shared" si="4"/>
        <v>0.78546666666666698</v>
      </c>
      <c r="R27" s="77" t="s">
        <v>27</v>
      </c>
      <c r="S27" s="127">
        <v>1</v>
      </c>
      <c r="T27" s="79"/>
      <c r="U27" s="80"/>
      <c r="V27" s="80"/>
      <c r="W27" s="80"/>
      <c r="X27" s="80"/>
      <c r="Y27" s="100"/>
      <c r="Z27" s="80"/>
      <c r="AA27" s="80"/>
      <c r="AB27" s="79"/>
      <c r="AC27" s="16"/>
      <c r="AD27" s="16"/>
      <c r="AE27" s="16"/>
      <c r="AF27" s="16"/>
      <c r="AG27" s="107"/>
      <c r="AH27" s="16"/>
      <c r="AI27" s="16"/>
    </row>
    <row r="28" spans="1:46" s="3" customFormat="1" ht="24.9" customHeight="1" x14ac:dyDescent="0.4">
      <c r="A28" s="21">
        <v>19</v>
      </c>
      <c r="B28" s="21">
        <v>1</v>
      </c>
      <c r="C28" s="25" t="s">
        <v>47</v>
      </c>
      <c r="D28" s="23" t="s">
        <v>25</v>
      </c>
      <c r="E28" s="24" t="s">
        <v>48</v>
      </c>
      <c r="F28" s="25">
        <v>44.4</v>
      </c>
      <c r="G28" s="26">
        <v>0</v>
      </c>
      <c r="H28" s="26">
        <v>1.4</v>
      </c>
      <c r="I28" s="52">
        <f t="shared" si="0"/>
        <v>5.35</v>
      </c>
      <c r="J28" s="52">
        <f>F28+G28+H28+5.35</f>
        <v>51.15</v>
      </c>
      <c r="K28" s="52">
        <f>J28*A7</f>
        <v>11.766205652435399</v>
      </c>
      <c r="L28" s="53">
        <f>J28/J40*G68</f>
        <v>16.547624774503898</v>
      </c>
      <c r="M28" s="53">
        <f t="shared" si="1"/>
        <v>45.8</v>
      </c>
      <c r="N28" s="52">
        <f t="shared" si="2"/>
        <v>62.347624774503899</v>
      </c>
      <c r="O28" s="49">
        <f t="shared" si="3"/>
        <v>67.697624774503893</v>
      </c>
      <c r="P28" s="57">
        <f>H6/O40*O28</f>
        <v>22.369212266987368</v>
      </c>
      <c r="Q28" s="76">
        <f t="shared" si="4"/>
        <v>0.663333333333333</v>
      </c>
      <c r="R28" s="77" t="s">
        <v>27</v>
      </c>
      <c r="S28" s="127" t="s">
        <v>27</v>
      </c>
      <c r="T28" s="79"/>
      <c r="U28" s="80"/>
      <c r="V28" s="80"/>
      <c r="W28" s="80"/>
      <c r="X28" s="80"/>
      <c r="Y28" s="4"/>
      <c r="Z28" s="4"/>
      <c r="AA28" s="4"/>
      <c r="AB28" s="79"/>
      <c r="AC28" s="16"/>
      <c r="AD28" s="16"/>
      <c r="AE28" s="16"/>
      <c r="AF28" s="16"/>
      <c r="AG28" s="107"/>
      <c r="AH28" s="16"/>
      <c r="AI28" s="16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s="3" customFormat="1" ht="24.9" customHeight="1" x14ac:dyDescent="0.4">
      <c r="A29" s="21">
        <v>20</v>
      </c>
      <c r="B29" s="21">
        <v>1</v>
      </c>
      <c r="C29" s="25" t="s">
        <v>47</v>
      </c>
      <c r="D29" s="23" t="s">
        <v>25</v>
      </c>
      <c r="E29" s="24" t="s">
        <v>49</v>
      </c>
      <c r="F29" s="26">
        <v>54.65</v>
      </c>
      <c r="G29" s="26">
        <v>3.56</v>
      </c>
      <c r="H29" s="26">
        <v>2.72</v>
      </c>
      <c r="I29" s="52">
        <f t="shared" si="0"/>
        <v>5.84</v>
      </c>
      <c r="J29" s="52">
        <f>F29+G29+H29+5.84</f>
        <v>66.77</v>
      </c>
      <c r="K29" s="52">
        <f>J29*A7</f>
        <v>15.3593265183403</v>
      </c>
      <c r="L29" s="53">
        <f>J29/J40*G68</f>
        <v>21.600877931449201</v>
      </c>
      <c r="M29" s="53">
        <f t="shared" si="1"/>
        <v>60.93</v>
      </c>
      <c r="N29" s="52">
        <f t="shared" si="2"/>
        <v>82.530877931449197</v>
      </c>
      <c r="O29" s="49">
        <f t="shared" si="3"/>
        <v>88.370877931449201</v>
      </c>
      <c r="P29" s="57">
        <f>H6/O40*O29</f>
        <v>29.200240529164169</v>
      </c>
      <c r="Q29" s="81">
        <f t="shared" si="4"/>
        <v>0.80653333333333299</v>
      </c>
      <c r="R29" s="124">
        <v>1</v>
      </c>
      <c r="S29" s="127" t="s">
        <v>27</v>
      </c>
      <c r="T29" s="79"/>
      <c r="U29" s="80"/>
      <c r="V29" s="80"/>
      <c r="W29" s="80"/>
      <c r="X29" s="80"/>
      <c r="Y29" s="4"/>
      <c r="Z29" s="4"/>
      <c r="AA29" s="4"/>
      <c r="AB29" s="79"/>
      <c r="AC29" s="16"/>
      <c r="AD29" s="16"/>
      <c r="AE29" s="16"/>
      <c r="AF29" s="16"/>
      <c r="AG29" s="107"/>
      <c r="AH29" s="16"/>
      <c r="AI29" s="16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s="3" customFormat="1" ht="24.9" customHeight="1" x14ac:dyDescent="0.4">
      <c r="A30" s="21">
        <v>21</v>
      </c>
      <c r="B30" s="21">
        <v>1</v>
      </c>
      <c r="C30" s="25" t="s">
        <v>47</v>
      </c>
      <c r="D30" s="23" t="s">
        <v>25</v>
      </c>
      <c r="E30" s="24" t="s">
        <v>50</v>
      </c>
      <c r="F30" s="26">
        <v>53.05</v>
      </c>
      <c r="G30" s="26">
        <v>3.25</v>
      </c>
      <c r="H30" s="26">
        <v>0</v>
      </c>
      <c r="I30" s="52">
        <f t="shared" si="0"/>
        <v>5.17</v>
      </c>
      <c r="J30" s="52">
        <f>F30+G30+5.17</f>
        <v>61.47</v>
      </c>
      <c r="K30" s="52">
        <f>J30*A7</f>
        <v>14.140149784070401</v>
      </c>
      <c r="L30" s="53">
        <f>J30/J40*G68</f>
        <v>19.886265784726401</v>
      </c>
      <c r="M30" s="53">
        <f t="shared" si="1"/>
        <v>56.3</v>
      </c>
      <c r="N30" s="52">
        <f t="shared" si="2"/>
        <v>76.186265784726402</v>
      </c>
      <c r="O30" s="49">
        <f t="shared" si="3"/>
        <v>81.356265784726403</v>
      </c>
      <c r="P30" s="57">
        <f>H6/O40*O30</f>
        <v>26.882414038156679</v>
      </c>
      <c r="Q30" s="76">
        <f t="shared" si="4"/>
        <v>0.77626666666666699</v>
      </c>
      <c r="R30" s="77" t="s">
        <v>27</v>
      </c>
      <c r="S30" s="127" t="s">
        <v>27</v>
      </c>
      <c r="T30" s="79"/>
      <c r="U30" s="80"/>
      <c r="V30" s="80"/>
      <c r="W30" s="80"/>
      <c r="X30" s="80"/>
      <c r="Y30" s="100"/>
      <c r="Z30" s="80"/>
      <c r="AA30" s="80"/>
      <c r="AB30" s="79"/>
      <c r="AC30" s="16"/>
      <c r="AD30" s="16"/>
      <c r="AE30" s="16"/>
      <c r="AF30" s="16"/>
      <c r="AG30" s="107"/>
      <c r="AH30" s="16"/>
      <c r="AI30" s="16"/>
      <c r="AJ30" s="4"/>
      <c r="AK30" s="80"/>
      <c r="AL30" s="4"/>
      <c r="AM30" s="4"/>
      <c r="AN30" s="4"/>
      <c r="AO30" s="4"/>
      <c r="AP30" s="4"/>
      <c r="AQ30" s="4"/>
      <c r="AR30" s="4"/>
      <c r="AS30" s="4"/>
      <c r="AT30" s="4"/>
    </row>
    <row r="31" spans="1:46" s="3" customFormat="1" ht="24.9" customHeight="1" x14ac:dyDescent="0.4">
      <c r="A31" s="21">
        <v>22</v>
      </c>
      <c r="B31" s="21">
        <v>1</v>
      </c>
      <c r="C31" s="25" t="s">
        <v>47</v>
      </c>
      <c r="D31" s="23" t="s">
        <v>25</v>
      </c>
      <c r="E31" s="24" t="s">
        <v>51</v>
      </c>
      <c r="F31" s="26">
        <v>55.6</v>
      </c>
      <c r="G31" s="26">
        <v>3.24</v>
      </c>
      <c r="H31" s="26">
        <v>0</v>
      </c>
      <c r="I31" s="52">
        <f t="shared" si="0"/>
        <v>5.73</v>
      </c>
      <c r="J31" s="52">
        <f>F31+G31+5.73</f>
        <v>64.569999999999993</v>
      </c>
      <c r="K31" s="52">
        <f>J31*A7</f>
        <v>14.8532531569453</v>
      </c>
      <c r="L31" s="53">
        <f>J31/J40*G68</f>
        <v>20.8891521346963</v>
      </c>
      <c r="M31" s="53">
        <f t="shared" si="1"/>
        <v>58.84</v>
      </c>
      <c r="N31" s="52">
        <f t="shared" si="2"/>
        <v>79.729152134696307</v>
      </c>
      <c r="O31" s="49">
        <f t="shared" si="3"/>
        <v>85.459152134696296</v>
      </c>
      <c r="P31" s="57">
        <f>H6/O40*O31</f>
        <v>28.238123872519534</v>
      </c>
      <c r="Q31" s="82">
        <f t="shared" si="4"/>
        <v>0.81773333333333298</v>
      </c>
      <c r="R31" s="124">
        <v>1</v>
      </c>
      <c r="S31" s="127" t="s">
        <v>27</v>
      </c>
      <c r="T31" s="79"/>
      <c r="U31" s="80"/>
      <c r="V31" s="80"/>
      <c r="W31" s="80"/>
      <c r="X31" s="80"/>
      <c r="Y31" s="100"/>
      <c r="Z31" s="80"/>
      <c r="AA31" s="80"/>
      <c r="AB31" s="79"/>
      <c r="AC31" s="16"/>
      <c r="AD31" s="16"/>
      <c r="AE31" s="16"/>
      <c r="AF31" s="16"/>
      <c r="AG31" s="107"/>
      <c r="AH31" s="16"/>
      <c r="AI31" s="16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s="3" customFormat="1" ht="24.9" customHeight="1" x14ac:dyDescent="0.4">
      <c r="A32" s="21">
        <v>23</v>
      </c>
      <c r="B32" s="21">
        <v>1</v>
      </c>
      <c r="C32" s="25" t="s">
        <v>47</v>
      </c>
      <c r="D32" s="23" t="s">
        <v>25</v>
      </c>
      <c r="E32" s="24" t="s">
        <v>52</v>
      </c>
      <c r="F32" s="26">
        <v>50.41</v>
      </c>
      <c r="G32" s="26">
        <v>3.43</v>
      </c>
      <c r="H32" s="26">
        <v>0</v>
      </c>
      <c r="I32" s="52">
        <f t="shared" si="0"/>
        <v>5.58</v>
      </c>
      <c r="J32" s="52">
        <f>F32+G32+5.58</f>
        <v>59.42</v>
      </c>
      <c r="K32" s="52">
        <f>J32*A7</f>
        <v>13.6685814245886</v>
      </c>
      <c r="L32" s="53">
        <f>J32/J40*G68</f>
        <v>19.223066746842999</v>
      </c>
      <c r="M32" s="53">
        <f t="shared" si="1"/>
        <v>53.84</v>
      </c>
      <c r="N32" s="52">
        <f t="shared" si="2"/>
        <v>73.063066746843006</v>
      </c>
      <c r="O32" s="49">
        <f t="shared" si="3"/>
        <v>78.643066746843004</v>
      </c>
      <c r="P32" s="57">
        <f>H6/O40*O32</f>
        <v>25.985896244465081</v>
      </c>
      <c r="Q32" s="76">
        <f t="shared" si="4"/>
        <v>0.74653333333333305</v>
      </c>
      <c r="R32" s="77" t="s">
        <v>27</v>
      </c>
      <c r="S32" s="127" t="s">
        <v>27</v>
      </c>
      <c r="T32" s="79"/>
      <c r="U32" s="80"/>
      <c r="V32" s="80"/>
      <c r="W32" s="80"/>
      <c r="X32" s="80"/>
      <c r="Y32" s="100"/>
      <c r="Z32" s="80"/>
      <c r="AA32" s="80"/>
      <c r="AB32" s="79"/>
      <c r="AC32" s="16"/>
      <c r="AD32" s="16"/>
      <c r="AE32" s="16"/>
      <c r="AF32" s="16"/>
      <c r="AG32" s="107"/>
      <c r="AH32" s="16"/>
      <c r="AI32" s="16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67" s="4" customFormat="1" ht="24.9" customHeight="1" x14ac:dyDescent="0.4">
      <c r="A33" s="21">
        <v>24</v>
      </c>
      <c r="B33" s="21">
        <v>1</v>
      </c>
      <c r="C33" s="25" t="s">
        <v>47</v>
      </c>
      <c r="D33" s="23" t="s">
        <v>25</v>
      </c>
      <c r="E33" s="24" t="s">
        <v>53</v>
      </c>
      <c r="F33" s="26">
        <v>52.38</v>
      </c>
      <c r="G33" s="26">
        <v>3.57</v>
      </c>
      <c r="H33" s="26">
        <v>0</v>
      </c>
      <c r="I33" s="52">
        <f t="shared" si="0"/>
        <v>6.53</v>
      </c>
      <c r="J33" s="52">
        <f>F33+G33+6.53</f>
        <v>62.48</v>
      </c>
      <c r="K33" s="52">
        <f>J33*A7</f>
        <v>14.37248346362</v>
      </c>
      <c r="L33" s="53">
        <f>J33/J40*G68</f>
        <v>20.213012627781101</v>
      </c>
      <c r="M33" s="53">
        <f t="shared" si="1"/>
        <v>55.95</v>
      </c>
      <c r="N33" s="52">
        <f t="shared" si="2"/>
        <v>76.1630126277811</v>
      </c>
      <c r="O33" s="49">
        <f t="shared" si="3"/>
        <v>82.693012627781101</v>
      </c>
      <c r="P33" s="57">
        <f>H6/O40*O33</f>
        <v>27.324113048707154</v>
      </c>
      <c r="Q33" s="83">
        <f t="shared" si="4"/>
        <v>0.78546666666666698</v>
      </c>
      <c r="R33" s="77" t="s">
        <v>27</v>
      </c>
      <c r="S33" s="127">
        <v>1</v>
      </c>
      <c r="T33" s="79"/>
      <c r="U33" s="80"/>
      <c r="V33" s="80"/>
      <c r="W33" s="80"/>
      <c r="X33" s="80"/>
      <c r="Y33" s="100"/>
      <c r="Z33" s="80"/>
      <c r="AA33" s="80"/>
      <c r="AB33" s="79"/>
      <c r="AC33" s="16"/>
      <c r="AD33" s="16"/>
      <c r="AE33" s="16"/>
      <c r="AF33" s="16"/>
      <c r="AG33" s="107"/>
      <c r="AH33" s="16"/>
      <c r="AI33" s="16"/>
    </row>
    <row r="34" spans="1:67" s="3" customFormat="1" ht="24.9" customHeight="1" x14ac:dyDescent="0.4">
      <c r="A34" s="21">
        <v>25</v>
      </c>
      <c r="B34" s="21">
        <v>1</v>
      </c>
      <c r="C34" s="25" t="s">
        <v>54</v>
      </c>
      <c r="D34" s="23" t="s">
        <v>25</v>
      </c>
      <c r="E34" s="24" t="s">
        <v>55</v>
      </c>
      <c r="F34" s="25">
        <v>44.4</v>
      </c>
      <c r="G34" s="26">
        <v>0</v>
      </c>
      <c r="H34" s="26">
        <v>1.4</v>
      </c>
      <c r="I34" s="52">
        <f t="shared" si="0"/>
        <v>5.35</v>
      </c>
      <c r="J34" s="52">
        <f>F34+G34+H34+5.35</f>
        <v>51.15</v>
      </c>
      <c r="K34" s="52">
        <f>J34*A7</f>
        <v>11.766205652435399</v>
      </c>
      <c r="L34" s="53">
        <f>J34/J40*G68</f>
        <v>16.547624774503898</v>
      </c>
      <c r="M34" s="53">
        <f t="shared" si="1"/>
        <v>45.8</v>
      </c>
      <c r="N34" s="52">
        <f t="shared" si="2"/>
        <v>62.347624774503899</v>
      </c>
      <c r="O34" s="49">
        <f t="shared" si="3"/>
        <v>67.697624774503893</v>
      </c>
      <c r="P34" s="57">
        <f>H6/O40*O34</f>
        <v>22.369212266987368</v>
      </c>
      <c r="Q34" s="76">
        <f t="shared" si="4"/>
        <v>0.663333333333333</v>
      </c>
      <c r="R34" s="77" t="s">
        <v>27</v>
      </c>
      <c r="S34" s="127" t="s">
        <v>27</v>
      </c>
      <c r="T34" s="79"/>
      <c r="U34" s="80"/>
      <c r="V34" s="80"/>
      <c r="W34" s="80"/>
      <c r="X34" s="80"/>
      <c r="Y34" s="4"/>
      <c r="Z34" s="4"/>
      <c r="AA34" s="4"/>
      <c r="AB34" s="79"/>
      <c r="AC34" s="16"/>
      <c r="AD34" s="16"/>
      <c r="AE34" s="16"/>
      <c r="AF34" s="16"/>
      <c r="AG34" s="107"/>
      <c r="AH34" s="16"/>
      <c r="AI34" s="1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67" s="3" customFormat="1" ht="24.9" customHeight="1" x14ac:dyDescent="0.4">
      <c r="A35" s="21">
        <v>26</v>
      </c>
      <c r="B35" s="21">
        <v>1</v>
      </c>
      <c r="C35" s="25" t="s">
        <v>54</v>
      </c>
      <c r="D35" s="23" t="s">
        <v>25</v>
      </c>
      <c r="E35" s="24" t="s">
        <v>56</v>
      </c>
      <c r="F35" s="26">
        <v>54.65</v>
      </c>
      <c r="G35" s="26">
        <v>3.56</v>
      </c>
      <c r="H35" s="26">
        <v>2.72</v>
      </c>
      <c r="I35" s="52">
        <f t="shared" si="0"/>
        <v>5.84</v>
      </c>
      <c r="J35" s="52">
        <f>F35+G35+H35+5.84</f>
        <v>66.77</v>
      </c>
      <c r="K35" s="52">
        <f>J35*A7</f>
        <v>15.3593265183403</v>
      </c>
      <c r="L35" s="53">
        <f>J35/J40*G68</f>
        <v>21.600877931449201</v>
      </c>
      <c r="M35" s="53">
        <f t="shared" si="1"/>
        <v>60.93</v>
      </c>
      <c r="N35" s="52">
        <f t="shared" si="2"/>
        <v>82.530877931449197</v>
      </c>
      <c r="O35" s="49">
        <f t="shared" si="3"/>
        <v>88.370877931449201</v>
      </c>
      <c r="P35" s="57">
        <f>H6/O40*O35</f>
        <v>29.200240529164169</v>
      </c>
      <c r="Q35" s="81">
        <f t="shared" si="4"/>
        <v>0.80653333333333299</v>
      </c>
      <c r="R35" s="124">
        <v>1</v>
      </c>
      <c r="S35" s="127" t="s">
        <v>27</v>
      </c>
      <c r="T35" s="79"/>
      <c r="U35" s="80"/>
      <c r="V35" s="80"/>
      <c r="W35" s="80"/>
      <c r="X35" s="80"/>
      <c r="Y35" s="4"/>
      <c r="Z35" s="4"/>
      <c r="AA35" s="4"/>
      <c r="AB35" s="79"/>
      <c r="AC35" s="16"/>
      <c r="AD35" s="16"/>
      <c r="AE35" s="16"/>
      <c r="AF35" s="16"/>
      <c r="AG35" s="107"/>
      <c r="AH35" s="16"/>
      <c r="AI35" s="1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67" s="3" customFormat="1" ht="24.9" customHeight="1" x14ac:dyDescent="0.4">
      <c r="A36" s="21">
        <v>27</v>
      </c>
      <c r="B36" s="21">
        <v>1</v>
      </c>
      <c r="C36" s="25" t="s">
        <v>54</v>
      </c>
      <c r="D36" s="23" t="s">
        <v>25</v>
      </c>
      <c r="E36" s="24" t="s">
        <v>57</v>
      </c>
      <c r="F36" s="26">
        <v>53.05</v>
      </c>
      <c r="G36" s="26">
        <v>3.25</v>
      </c>
      <c r="H36" s="26">
        <v>0</v>
      </c>
      <c r="I36" s="52">
        <f t="shared" si="0"/>
        <v>5.17</v>
      </c>
      <c r="J36" s="52">
        <f>F36+G36+5.17</f>
        <v>61.47</v>
      </c>
      <c r="K36" s="52">
        <f>J36*A7</f>
        <v>14.140149784070401</v>
      </c>
      <c r="L36" s="53">
        <f>J36/J40*G68</f>
        <v>19.886265784726401</v>
      </c>
      <c r="M36" s="53">
        <f t="shared" si="1"/>
        <v>56.3</v>
      </c>
      <c r="N36" s="52">
        <f t="shared" si="2"/>
        <v>76.186265784726402</v>
      </c>
      <c r="O36" s="49">
        <f t="shared" si="3"/>
        <v>81.356265784726403</v>
      </c>
      <c r="P36" s="57">
        <f>H6/O40*O36</f>
        <v>26.882414038156679</v>
      </c>
      <c r="Q36" s="76">
        <f t="shared" si="4"/>
        <v>0.77626666666666699</v>
      </c>
      <c r="R36" s="77" t="s">
        <v>27</v>
      </c>
      <c r="S36" s="127" t="s">
        <v>27</v>
      </c>
      <c r="T36" s="79"/>
      <c r="U36" s="80"/>
      <c r="V36" s="80"/>
      <c r="W36" s="80"/>
      <c r="X36" s="80"/>
      <c r="Y36" s="100"/>
      <c r="Z36" s="80"/>
      <c r="AA36" s="80"/>
      <c r="AB36" s="79"/>
      <c r="AC36" s="16"/>
      <c r="AD36" s="16"/>
      <c r="AE36" s="16"/>
      <c r="AF36" s="16"/>
      <c r="AG36" s="107"/>
      <c r="AH36" s="16"/>
      <c r="AI36" s="16"/>
      <c r="AJ36" s="4"/>
      <c r="AK36" s="80"/>
      <c r="AL36" s="4"/>
      <c r="AM36" s="4"/>
      <c r="AN36" s="4"/>
      <c r="AO36" s="4"/>
      <c r="AP36" s="4"/>
      <c r="AQ36" s="4"/>
      <c r="AR36" s="4"/>
      <c r="AS36" s="4"/>
      <c r="AT36" s="4"/>
    </row>
    <row r="37" spans="1:67" s="3" customFormat="1" ht="24.9" customHeight="1" x14ac:dyDescent="0.4">
      <c r="A37" s="21">
        <v>28</v>
      </c>
      <c r="B37" s="21">
        <v>1</v>
      </c>
      <c r="C37" s="25" t="s">
        <v>54</v>
      </c>
      <c r="D37" s="23" t="s">
        <v>25</v>
      </c>
      <c r="E37" s="24" t="s">
        <v>58</v>
      </c>
      <c r="F37" s="26">
        <v>55.6</v>
      </c>
      <c r="G37" s="26">
        <v>3.24</v>
      </c>
      <c r="H37" s="26">
        <v>0</v>
      </c>
      <c r="I37" s="52">
        <f t="shared" si="0"/>
        <v>5.73</v>
      </c>
      <c r="J37" s="52">
        <f>F37+G37+5.73</f>
        <v>64.569999999999993</v>
      </c>
      <c r="K37" s="52">
        <f>J37*A7</f>
        <v>14.8532531569453</v>
      </c>
      <c r="L37" s="53">
        <f>J37/J40*G68</f>
        <v>20.8891521346963</v>
      </c>
      <c r="M37" s="53">
        <f t="shared" si="1"/>
        <v>58.84</v>
      </c>
      <c r="N37" s="52">
        <f t="shared" si="2"/>
        <v>79.729152134696307</v>
      </c>
      <c r="O37" s="49">
        <f t="shared" si="3"/>
        <v>85.459152134696296</v>
      </c>
      <c r="P37" s="57">
        <f>H6/O40*O37</f>
        <v>28.238123872519534</v>
      </c>
      <c r="Q37" s="82">
        <f t="shared" si="4"/>
        <v>0.81773333333333298</v>
      </c>
      <c r="R37" s="124">
        <v>1</v>
      </c>
      <c r="S37" s="127" t="s">
        <v>27</v>
      </c>
      <c r="T37" s="79"/>
      <c r="U37" s="80"/>
      <c r="V37" s="80"/>
      <c r="W37" s="80"/>
      <c r="X37" s="80"/>
      <c r="Y37" s="100"/>
      <c r="Z37" s="80"/>
      <c r="AA37" s="80"/>
      <c r="AB37" s="79"/>
      <c r="AC37" s="16"/>
      <c r="AD37" s="16"/>
      <c r="AE37" s="16"/>
      <c r="AF37" s="16"/>
      <c r="AG37" s="107"/>
      <c r="AH37" s="16"/>
      <c r="AI37" s="16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67" s="3" customFormat="1" ht="24.9" customHeight="1" x14ac:dyDescent="0.4">
      <c r="A38" s="21">
        <v>29</v>
      </c>
      <c r="B38" s="21">
        <v>1</v>
      </c>
      <c r="C38" s="25" t="s">
        <v>54</v>
      </c>
      <c r="D38" s="23" t="s">
        <v>25</v>
      </c>
      <c r="E38" s="24" t="s">
        <v>59</v>
      </c>
      <c r="F38" s="26">
        <v>50.41</v>
      </c>
      <c r="G38" s="26">
        <v>3.43</v>
      </c>
      <c r="H38" s="26">
        <v>0</v>
      </c>
      <c r="I38" s="52">
        <f t="shared" si="0"/>
        <v>5.58</v>
      </c>
      <c r="J38" s="52">
        <f>F38+G38+5.58</f>
        <v>59.42</v>
      </c>
      <c r="K38" s="52">
        <f>J38*A7</f>
        <v>13.6685814245886</v>
      </c>
      <c r="L38" s="53">
        <f>J38/J40*G68</f>
        <v>19.223066746842999</v>
      </c>
      <c r="M38" s="53">
        <f t="shared" si="1"/>
        <v>53.84</v>
      </c>
      <c r="N38" s="52">
        <f t="shared" si="2"/>
        <v>73.063066746843006</v>
      </c>
      <c r="O38" s="49">
        <f t="shared" si="3"/>
        <v>78.643066746843004</v>
      </c>
      <c r="P38" s="57">
        <f>H6/O40*O38</f>
        <v>25.985896244465081</v>
      </c>
      <c r="Q38" s="76">
        <f t="shared" si="4"/>
        <v>0.74653333333333305</v>
      </c>
      <c r="R38" s="77" t="s">
        <v>27</v>
      </c>
      <c r="S38" s="127" t="s">
        <v>27</v>
      </c>
      <c r="T38" s="79"/>
      <c r="U38" s="80"/>
      <c r="V38" s="80"/>
      <c r="W38" s="80"/>
      <c r="X38" s="80"/>
      <c r="Y38" s="100"/>
      <c r="Z38" s="80"/>
      <c r="AA38" s="80"/>
      <c r="AB38" s="79"/>
      <c r="AC38" s="16"/>
      <c r="AD38" s="16"/>
      <c r="AE38" s="16"/>
      <c r="AF38" s="16"/>
      <c r="AG38" s="107"/>
      <c r="AH38" s="16"/>
      <c r="AI38" s="16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67" s="4" customFormat="1" ht="24.9" customHeight="1" x14ac:dyDescent="0.4">
      <c r="A39" s="21">
        <v>30</v>
      </c>
      <c r="B39" s="21">
        <v>1</v>
      </c>
      <c r="C39" s="25" t="s">
        <v>54</v>
      </c>
      <c r="D39" s="23" t="s">
        <v>25</v>
      </c>
      <c r="E39" s="24" t="s">
        <v>60</v>
      </c>
      <c r="F39" s="26">
        <v>52.38</v>
      </c>
      <c r="G39" s="26">
        <v>3.57</v>
      </c>
      <c r="H39" s="26">
        <v>0</v>
      </c>
      <c r="I39" s="52">
        <f t="shared" si="0"/>
        <v>6.53</v>
      </c>
      <c r="J39" s="52">
        <f>F39+G39+6.53</f>
        <v>62.48</v>
      </c>
      <c r="K39" s="52">
        <f>J39*A7</f>
        <v>14.37248346362</v>
      </c>
      <c r="L39" s="53">
        <f>J39/J40*G68</f>
        <v>20.213012627781101</v>
      </c>
      <c r="M39" s="53">
        <f t="shared" si="1"/>
        <v>55.95</v>
      </c>
      <c r="N39" s="52">
        <f t="shared" si="2"/>
        <v>76.1630126277811</v>
      </c>
      <c r="O39" s="49">
        <f t="shared" si="3"/>
        <v>82.693012627781101</v>
      </c>
      <c r="P39" s="57">
        <f>H6/O40*O39</f>
        <v>27.324113048707154</v>
      </c>
      <c r="Q39" s="83">
        <f t="shared" si="4"/>
        <v>0.78546666666666698</v>
      </c>
      <c r="R39" s="77" t="s">
        <v>27</v>
      </c>
      <c r="S39" s="128">
        <v>1</v>
      </c>
      <c r="T39" s="79"/>
      <c r="U39" s="80"/>
      <c r="V39" s="80"/>
      <c r="W39" s="80"/>
      <c r="X39" s="80"/>
      <c r="Y39" s="100"/>
      <c r="Z39" s="80"/>
      <c r="AA39" s="80"/>
      <c r="AB39" s="79"/>
      <c r="AC39" s="16"/>
      <c r="AD39" s="16"/>
      <c r="AE39" s="16"/>
      <c r="AF39" s="16"/>
      <c r="AG39" s="107"/>
      <c r="AH39" s="16"/>
      <c r="AI39" s="16"/>
    </row>
    <row r="40" spans="1:67" s="5" customFormat="1" ht="24.75" customHeight="1" x14ac:dyDescent="0.35">
      <c r="A40" s="144" t="s">
        <v>61</v>
      </c>
      <c r="B40" s="145"/>
      <c r="C40" s="146"/>
      <c r="D40" s="27"/>
      <c r="E40" s="27"/>
      <c r="F40" s="24">
        <f t="shared" ref="F40:N40" si="5">SUM(F10:F39)</f>
        <v>1552.45</v>
      </c>
      <c r="G40" s="24">
        <f t="shared" si="5"/>
        <v>85.25</v>
      </c>
      <c r="H40" s="24">
        <f t="shared" si="5"/>
        <v>20.6</v>
      </c>
      <c r="I40" s="58">
        <f t="shared" si="5"/>
        <v>171</v>
      </c>
      <c r="J40" s="58">
        <f t="shared" si="5"/>
        <v>1829.3</v>
      </c>
      <c r="K40" s="58">
        <f t="shared" si="5"/>
        <v>420.8</v>
      </c>
      <c r="L40" s="59">
        <f>SUM(L10:L39)</f>
        <v>591.79999999999995</v>
      </c>
      <c r="M40" s="59">
        <f t="shared" si="5"/>
        <v>1658.3</v>
      </c>
      <c r="N40" s="58">
        <f t="shared" si="5"/>
        <v>2250.1</v>
      </c>
      <c r="O40" s="58">
        <f t="shared" si="3"/>
        <v>2421.1</v>
      </c>
      <c r="P40" s="58">
        <f>SUM(P10:P39)</f>
        <v>799.99999999999977</v>
      </c>
      <c r="Q40" s="84"/>
      <c r="R40" s="85">
        <f>(R11+R13+R15+R17+R19+R23+R25+R29+R31+R35+R37)</f>
        <v>11</v>
      </c>
      <c r="S40" s="86">
        <f>(S21+S27+S33+S39)</f>
        <v>4</v>
      </c>
      <c r="T40" s="87"/>
      <c r="U40" s="88"/>
      <c r="V40" s="88"/>
      <c r="W40" s="89"/>
      <c r="X40" s="89"/>
      <c r="Y40" s="101"/>
      <c r="Z40" s="88"/>
      <c r="AA40" s="88"/>
      <c r="AB40" s="102"/>
      <c r="AC40" s="102"/>
      <c r="AD40" s="102"/>
      <c r="AE40" s="102"/>
      <c r="AF40" s="103"/>
      <c r="AG40" s="103"/>
      <c r="AH40" s="103"/>
      <c r="AI40" s="103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BO40" s="108"/>
    </row>
    <row r="41" spans="1:67" s="5" customFormat="1" ht="36" customHeight="1" x14ac:dyDescent="0.35">
      <c r="A41" s="167" t="s">
        <v>62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8"/>
      <c r="P41" s="60" t="s">
        <v>83</v>
      </c>
      <c r="Q41" s="60"/>
      <c r="R41" s="86">
        <v>0</v>
      </c>
      <c r="S41" s="73">
        <v>1</v>
      </c>
      <c r="T41" s="87"/>
      <c r="U41" s="88"/>
      <c r="V41" s="88"/>
      <c r="W41" s="89"/>
      <c r="X41" s="89"/>
      <c r="Y41" s="101"/>
      <c r="Z41" s="88"/>
      <c r="AA41" s="88"/>
      <c r="AB41" s="102"/>
      <c r="AC41" s="102"/>
      <c r="AD41" s="102"/>
      <c r="AE41" s="102"/>
      <c r="AF41" s="103"/>
      <c r="AG41" s="103"/>
      <c r="AH41" s="103"/>
      <c r="AI41" s="103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BO41" s="108"/>
    </row>
    <row r="42" spans="1:67" s="5" customFormat="1" ht="26.25" customHeight="1" x14ac:dyDescent="0.35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70"/>
      <c r="P42" s="60" t="s">
        <v>63</v>
      </c>
      <c r="Q42" s="60"/>
      <c r="R42" s="73">
        <f>R40+R41</f>
        <v>11</v>
      </c>
      <c r="S42" s="73">
        <f>(S40+S41)</f>
        <v>5</v>
      </c>
      <c r="T42" s="87"/>
      <c r="U42" s="88"/>
      <c r="V42" s="88"/>
      <c r="W42" s="89"/>
      <c r="X42" s="89"/>
      <c r="Y42" s="101"/>
      <c r="Z42" s="88"/>
      <c r="AA42" s="88"/>
      <c r="AB42" s="102"/>
      <c r="AC42" s="102"/>
      <c r="AD42" s="102"/>
      <c r="AE42" s="102"/>
      <c r="AF42" s="103"/>
      <c r="AG42" s="103"/>
      <c r="AH42" s="103"/>
      <c r="AI42" s="103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BO42" s="108"/>
    </row>
    <row r="43" spans="1:67" s="5" customFormat="1" ht="24.9" customHeight="1" x14ac:dyDescent="0.35">
      <c r="A43" s="28"/>
      <c r="B43" s="28"/>
      <c r="C43" s="28"/>
      <c r="D43" s="28"/>
      <c r="E43" s="28"/>
      <c r="F43" s="29"/>
      <c r="G43" s="29"/>
      <c r="H43" s="29"/>
      <c r="I43" s="34"/>
      <c r="J43" s="34"/>
      <c r="K43" s="34"/>
      <c r="L43" s="61"/>
      <c r="M43" s="61"/>
      <c r="N43" s="34"/>
      <c r="O43" s="34"/>
      <c r="P43" s="34"/>
      <c r="Q43" s="34"/>
      <c r="R43" s="90"/>
      <c r="S43" s="90"/>
      <c r="T43" s="87"/>
      <c r="U43" s="88"/>
      <c r="V43" s="88"/>
      <c r="W43" s="89"/>
      <c r="X43" s="89"/>
      <c r="Y43" s="101"/>
      <c r="Z43" s="88"/>
      <c r="AA43" s="88"/>
      <c r="AB43" s="102"/>
      <c r="AC43" s="102"/>
      <c r="AD43" s="102"/>
      <c r="AE43" s="102"/>
      <c r="AF43" s="103"/>
      <c r="AG43" s="103"/>
      <c r="AH43" s="103"/>
      <c r="AI43" s="103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BO43" s="108"/>
    </row>
    <row r="44" spans="1:67" s="5" customFormat="1" ht="24.9" customHeight="1" x14ac:dyDescent="0.35">
      <c r="A44" s="28"/>
      <c r="B44" s="28"/>
      <c r="C44" s="28"/>
      <c r="D44" s="28"/>
      <c r="E44" s="28"/>
      <c r="F44" s="29"/>
      <c r="G44" s="29"/>
      <c r="H44" s="29"/>
      <c r="I44" s="34"/>
      <c r="J44" s="34"/>
      <c r="K44" s="34"/>
      <c r="L44" s="61"/>
      <c r="M44" s="61"/>
      <c r="N44" s="34"/>
      <c r="O44" s="34"/>
      <c r="P44" s="34"/>
      <c r="Q44" s="34"/>
      <c r="R44" s="90"/>
      <c r="S44" s="90"/>
      <c r="T44" s="87"/>
      <c r="U44" s="88"/>
      <c r="V44" s="88"/>
      <c r="W44" s="89"/>
      <c r="X44" s="89"/>
      <c r="Y44" s="101"/>
      <c r="Z44" s="88"/>
      <c r="AA44" s="88"/>
      <c r="AB44" s="102"/>
      <c r="AC44" s="102"/>
      <c r="AD44" s="102"/>
      <c r="AE44" s="102"/>
      <c r="AF44" s="103"/>
      <c r="AG44" s="103"/>
      <c r="AH44" s="103"/>
      <c r="AI44" s="103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BO44" s="108"/>
    </row>
    <row r="45" spans="1:67" s="5" customFormat="1" ht="24.9" customHeight="1" x14ac:dyDescent="0.35">
      <c r="A45" s="28"/>
      <c r="B45" s="28"/>
      <c r="C45" s="28"/>
      <c r="D45" s="28"/>
      <c r="E45" s="28"/>
      <c r="F45" s="30"/>
      <c r="G45" s="30"/>
      <c r="H45" s="30"/>
      <c r="I45" s="34"/>
      <c r="J45" s="34"/>
      <c r="K45" s="34"/>
      <c r="L45" s="61"/>
      <c r="M45" s="61"/>
      <c r="N45" s="34"/>
      <c r="O45" s="34"/>
      <c r="P45" s="34"/>
      <c r="Q45" s="34"/>
      <c r="R45" s="90"/>
      <c r="S45" s="90"/>
      <c r="T45" s="87"/>
      <c r="U45" s="88"/>
      <c r="V45" s="88"/>
      <c r="W45" s="89"/>
      <c r="X45" s="89"/>
      <c r="Y45" s="101"/>
      <c r="Z45" s="88"/>
      <c r="AA45" s="88"/>
      <c r="AB45" s="102"/>
      <c r="AC45" s="102"/>
      <c r="AD45" s="102"/>
      <c r="AE45" s="102"/>
      <c r="AF45" s="103"/>
      <c r="AG45" s="103"/>
      <c r="AH45" s="103"/>
      <c r="AI45" s="103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BO45" s="108"/>
    </row>
    <row r="46" spans="1:67" s="4" customFormat="1" ht="24.9" customHeight="1" x14ac:dyDescent="0.35">
      <c r="A46" s="147" t="s">
        <v>64</v>
      </c>
      <c r="B46" s="147"/>
      <c r="C46" s="147"/>
      <c r="D46" s="31"/>
      <c r="E46" s="31"/>
      <c r="F46" s="31"/>
      <c r="G46" s="32"/>
      <c r="H46" s="33"/>
      <c r="I46" s="34"/>
      <c r="J46" s="62"/>
      <c r="K46" s="62"/>
      <c r="L46" s="63"/>
      <c r="M46" s="63"/>
      <c r="N46" s="35"/>
      <c r="O46" s="35"/>
      <c r="P46" s="35"/>
      <c r="Q46" s="35"/>
      <c r="R46" s="91"/>
      <c r="S46" s="91"/>
      <c r="U46" s="92"/>
      <c r="V46" s="92"/>
      <c r="W46" s="92"/>
      <c r="X46" s="92"/>
      <c r="Y46" s="104"/>
      <c r="Z46" s="92"/>
      <c r="AA46" s="92"/>
    </row>
    <row r="47" spans="1:67" s="4" customFormat="1" ht="24.9" customHeight="1" x14ac:dyDescent="0.35">
      <c r="A47" s="147" t="s">
        <v>65</v>
      </c>
      <c r="B47" s="147"/>
      <c r="C47" s="147"/>
      <c r="D47" s="31"/>
      <c r="E47" s="31"/>
      <c r="F47" s="31"/>
      <c r="G47" s="34"/>
      <c r="H47" s="35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U47" s="92" t="s">
        <v>66</v>
      </c>
      <c r="V47" s="92"/>
      <c r="W47" s="92"/>
      <c r="X47" s="92"/>
      <c r="Y47" s="104"/>
      <c r="Z47" s="92"/>
      <c r="AA47" s="92"/>
    </row>
    <row r="48" spans="1:67" s="4" customFormat="1" ht="24.9" customHeight="1" x14ac:dyDescent="0.35">
      <c r="A48" s="159" t="s">
        <v>67</v>
      </c>
      <c r="B48" s="159"/>
      <c r="C48" s="159"/>
      <c r="D48" s="37"/>
      <c r="E48" s="37"/>
      <c r="F48" s="37"/>
      <c r="G48" s="38">
        <v>18.600000000000001</v>
      </c>
      <c r="H48" s="35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U48" s="92"/>
      <c r="V48" s="92"/>
      <c r="W48" s="92"/>
      <c r="X48" s="92"/>
      <c r="Y48" s="104"/>
      <c r="Z48" s="92"/>
      <c r="AA48" s="92"/>
    </row>
    <row r="49" spans="1:27" s="4" customFormat="1" ht="24.9" customHeight="1" x14ac:dyDescent="0.35">
      <c r="A49" s="160" t="s">
        <v>68</v>
      </c>
      <c r="B49" s="160"/>
      <c r="C49" s="160"/>
      <c r="D49" s="39"/>
      <c r="E49" s="39"/>
      <c r="F49" s="39"/>
      <c r="G49" s="38">
        <v>30.75</v>
      </c>
      <c r="H49" s="35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U49" s="92"/>
      <c r="V49" s="92"/>
      <c r="W49" s="92"/>
      <c r="X49" s="92"/>
      <c r="Y49" s="104"/>
      <c r="Z49" s="92"/>
      <c r="AA49" s="92"/>
    </row>
    <row r="50" spans="1:27" s="4" customFormat="1" ht="24.9" customHeight="1" x14ac:dyDescent="0.35">
      <c r="A50" s="160" t="s">
        <v>69</v>
      </c>
      <c r="B50" s="160"/>
      <c r="C50" s="160"/>
      <c r="D50" s="39"/>
      <c r="G50" s="38">
        <v>4.58</v>
      </c>
      <c r="H50" s="35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U50" s="92"/>
      <c r="V50" s="92"/>
      <c r="W50" s="92"/>
      <c r="X50" s="92"/>
      <c r="Y50" s="104"/>
      <c r="Z50" s="92"/>
      <c r="AA50" s="92"/>
    </row>
    <row r="51" spans="1:27" s="4" customFormat="1" ht="24.9" customHeight="1" x14ac:dyDescent="0.35">
      <c r="A51" s="160" t="s">
        <v>70</v>
      </c>
      <c r="B51" s="160"/>
      <c r="C51" s="160"/>
      <c r="E51" s="39"/>
      <c r="F51" s="39"/>
      <c r="G51" s="38">
        <v>3.84</v>
      </c>
      <c r="H51" s="35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U51" s="92"/>
      <c r="V51" s="92"/>
      <c r="W51" s="92"/>
      <c r="X51" s="92"/>
      <c r="Y51" s="104"/>
      <c r="Z51" s="92"/>
      <c r="AA51" s="92"/>
    </row>
    <row r="52" spans="1:27" s="4" customFormat="1" ht="24.9" customHeight="1" x14ac:dyDescent="0.35">
      <c r="A52" s="40"/>
      <c r="B52" s="31"/>
      <c r="C52" s="31"/>
      <c r="D52" s="31"/>
      <c r="E52" s="31"/>
      <c r="F52" s="31"/>
      <c r="G52" s="41">
        <f>SUM(G48:G51)</f>
        <v>57.77</v>
      </c>
      <c r="H52" s="41" t="s">
        <v>71</v>
      </c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U52" s="92"/>
      <c r="V52" s="92"/>
      <c r="W52" s="92"/>
      <c r="X52" s="92"/>
      <c r="Y52" s="104"/>
      <c r="Z52" s="92"/>
      <c r="AA52" s="92"/>
    </row>
    <row r="53" spans="1:27" s="4" customFormat="1" ht="24.9" customHeight="1" x14ac:dyDescent="0.35">
      <c r="A53" s="147" t="s">
        <v>72</v>
      </c>
      <c r="B53" s="147"/>
      <c r="C53" s="147"/>
      <c r="D53" s="31"/>
      <c r="E53" s="31"/>
      <c r="F53" s="31"/>
      <c r="G53" s="42"/>
      <c r="H53" s="35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U53" s="92"/>
      <c r="V53" s="92"/>
      <c r="W53" s="92"/>
      <c r="X53" s="92"/>
      <c r="Y53" s="104"/>
      <c r="Z53" s="92"/>
      <c r="AA53" s="92"/>
    </row>
    <row r="54" spans="1:27" s="4" customFormat="1" ht="24.9" customHeight="1" x14ac:dyDescent="0.3">
      <c r="A54" s="159" t="s">
        <v>73</v>
      </c>
      <c r="B54" s="159"/>
      <c r="C54" s="159"/>
      <c r="D54" s="37"/>
      <c r="E54" s="37"/>
      <c r="F54" s="37"/>
      <c r="G54" s="41">
        <v>65.239999999999995</v>
      </c>
      <c r="H54" s="41" t="s">
        <v>71</v>
      </c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U54" s="92"/>
      <c r="V54" s="92"/>
      <c r="W54" s="92"/>
      <c r="X54" s="92"/>
      <c r="Y54" s="104"/>
      <c r="Z54" s="92"/>
      <c r="AA54" s="92"/>
    </row>
    <row r="55" spans="1:27" s="4" customFormat="1" ht="24.9" customHeight="1" x14ac:dyDescent="0.35">
      <c r="A55" s="147" t="s">
        <v>74</v>
      </c>
      <c r="B55" s="147"/>
      <c r="C55" s="147"/>
      <c r="D55" s="31"/>
      <c r="E55" s="31"/>
      <c r="F55" s="31"/>
      <c r="G55" s="42"/>
      <c r="H55" s="35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U55" s="92"/>
      <c r="V55" s="92"/>
      <c r="W55" s="92"/>
      <c r="X55" s="92"/>
      <c r="Y55" s="104"/>
      <c r="Z55" s="92"/>
      <c r="AA55" s="92"/>
    </row>
    <row r="56" spans="1:27" s="4" customFormat="1" ht="24.9" customHeight="1" x14ac:dyDescent="0.3">
      <c r="A56" s="159" t="s">
        <v>73</v>
      </c>
      <c r="B56" s="159"/>
      <c r="C56" s="159"/>
      <c r="D56" s="37"/>
      <c r="E56" s="37"/>
      <c r="F56" s="37"/>
      <c r="G56" s="41">
        <v>65.239999999999995</v>
      </c>
      <c r="H56" s="41" t="s">
        <v>71</v>
      </c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U56" s="92"/>
      <c r="V56" s="92"/>
      <c r="W56" s="92"/>
      <c r="X56" s="92"/>
      <c r="Y56" s="104"/>
      <c r="Z56" s="92"/>
      <c r="AA56" s="92"/>
    </row>
    <row r="57" spans="1:27" s="4" customFormat="1" ht="24.9" customHeight="1" x14ac:dyDescent="0.35">
      <c r="A57" s="147" t="s">
        <v>75</v>
      </c>
      <c r="B57" s="147"/>
      <c r="C57" s="147"/>
      <c r="D57" s="31"/>
      <c r="E57" s="31"/>
      <c r="F57" s="31"/>
      <c r="G57" s="42"/>
      <c r="H57" s="35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U57" s="92"/>
      <c r="V57" s="92"/>
      <c r="W57" s="92"/>
      <c r="X57" s="92"/>
      <c r="Y57" s="104"/>
      <c r="Z57" s="92"/>
      <c r="AA57" s="92"/>
    </row>
    <row r="58" spans="1:27" s="4" customFormat="1" ht="24.9" customHeight="1" x14ac:dyDescent="0.3">
      <c r="A58" s="159" t="s">
        <v>73</v>
      </c>
      <c r="B58" s="159"/>
      <c r="C58" s="159"/>
      <c r="D58" s="37"/>
      <c r="E58" s="37"/>
      <c r="F58" s="37"/>
      <c r="G58" s="41">
        <v>65.239999999999995</v>
      </c>
      <c r="H58" s="41" t="s">
        <v>71</v>
      </c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U58" s="92"/>
      <c r="V58" s="92"/>
      <c r="W58" s="92"/>
      <c r="X58" s="92"/>
      <c r="Y58" s="104"/>
      <c r="Z58" s="92"/>
      <c r="AA58" s="92"/>
    </row>
    <row r="59" spans="1:27" s="4" customFormat="1" ht="24.9" customHeight="1" x14ac:dyDescent="0.35">
      <c r="A59" s="147" t="s">
        <v>76</v>
      </c>
      <c r="B59" s="147"/>
      <c r="C59" s="147"/>
      <c r="D59" s="31"/>
      <c r="E59" s="31"/>
      <c r="F59" s="31"/>
      <c r="G59" s="42"/>
      <c r="H59" s="35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U59" s="92"/>
      <c r="V59" s="92"/>
      <c r="W59" s="92"/>
      <c r="X59" s="92"/>
      <c r="Y59" s="104"/>
      <c r="Z59" s="92"/>
      <c r="AA59" s="92"/>
    </row>
    <row r="60" spans="1:27" s="4" customFormat="1" ht="24.9" customHeight="1" x14ac:dyDescent="0.3">
      <c r="A60" s="36" t="s">
        <v>73</v>
      </c>
      <c r="B60" s="36"/>
      <c r="C60" s="36"/>
      <c r="D60" s="37"/>
      <c r="E60" s="37"/>
      <c r="F60" s="37"/>
      <c r="G60" s="41">
        <v>65.239999999999995</v>
      </c>
      <c r="H60" s="41" t="s">
        <v>71</v>
      </c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U60" s="92"/>
      <c r="V60" s="92"/>
      <c r="W60" s="92"/>
      <c r="X60" s="92"/>
      <c r="Y60" s="104"/>
      <c r="Z60" s="92"/>
      <c r="AA60" s="92"/>
    </row>
    <row r="61" spans="1:27" s="4" customFormat="1" ht="24.9" customHeight="1" x14ac:dyDescent="0.35">
      <c r="A61" s="147" t="s">
        <v>77</v>
      </c>
      <c r="B61" s="147"/>
      <c r="C61" s="147"/>
      <c r="D61" s="31"/>
      <c r="E61" s="31"/>
      <c r="F61" s="31"/>
      <c r="G61" s="42"/>
      <c r="H61" s="35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U61" s="92"/>
      <c r="V61" s="92"/>
      <c r="W61" s="92"/>
      <c r="X61" s="92"/>
      <c r="Y61" s="104"/>
      <c r="Z61" s="92"/>
      <c r="AA61" s="92"/>
    </row>
    <row r="62" spans="1:27" s="4" customFormat="1" ht="24.9" customHeight="1" x14ac:dyDescent="0.3">
      <c r="A62" s="159" t="s">
        <v>73</v>
      </c>
      <c r="B62" s="159"/>
      <c r="C62" s="159"/>
      <c r="D62" s="37"/>
      <c r="E62" s="37"/>
      <c r="F62" s="37"/>
      <c r="G62" s="41">
        <v>65.239999999999995</v>
      </c>
      <c r="H62" s="41" t="s">
        <v>71</v>
      </c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U62" s="92"/>
      <c r="V62" s="92"/>
      <c r="W62" s="92"/>
      <c r="X62" s="92"/>
      <c r="Y62" s="104"/>
      <c r="Z62" s="92"/>
      <c r="AA62" s="92"/>
    </row>
    <row r="63" spans="1:27" s="4" customFormat="1" ht="24.9" customHeight="1" x14ac:dyDescent="0.35">
      <c r="A63" s="43"/>
      <c r="B63" s="36"/>
      <c r="C63" s="36"/>
      <c r="D63" s="37"/>
      <c r="E63" s="37"/>
      <c r="F63" s="37"/>
      <c r="G63" s="35"/>
      <c r="H63" s="35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U63" s="92"/>
      <c r="V63" s="92"/>
      <c r="W63" s="92"/>
      <c r="X63" s="92"/>
      <c r="Y63" s="104"/>
      <c r="Z63" s="92"/>
      <c r="AA63" s="92"/>
    </row>
    <row r="64" spans="1:27" s="4" customFormat="1" ht="24.9" customHeight="1" x14ac:dyDescent="0.35">
      <c r="A64" s="147" t="s">
        <v>78</v>
      </c>
      <c r="B64" s="147"/>
      <c r="C64" s="147"/>
      <c r="D64" s="31"/>
      <c r="E64" s="31"/>
      <c r="F64" s="31"/>
      <c r="G64" s="44">
        <v>18.600000000000001</v>
      </c>
      <c r="H64" s="35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U64" s="92"/>
      <c r="V64" s="92"/>
      <c r="W64" s="92"/>
      <c r="X64" s="92"/>
      <c r="Y64" s="104"/>
      <c r="Z64" s="92"/>
      <c r="AA64" s="92"/>
    </row>
    <row r="65" spans="1:1037" s="4" customFormat="1" ht="24.9" customHeight="1" x14ac:dyDescent="0.35">
      <c r="A65" s="163" t="s">
        <v>79</v>
      </c>
      <c r="B65" s="163"/>
      <c r="C65" s="163"/>
      <c r="D65" s="109"/>
      <c r="E65" s="109"/>
      <c r="F65" s="109"/>
      <c r="G65" s="44">
        <v>18.23</v>
      </c>
      <c r="H65" s="35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U65" s="92"/>
      <c r="V65" s="92"/>
      <c r="W65" s="92"/>
      <c r="X65" s="92"/>
      <c r="Y65" s="104"/>
      <c r="Z65" s="92"/>
      <c r="AA65" s="92"/>
    </row>
    <row r="66" spans="1:1037" s="4" customFormat="1" ht="24.9" customHeight="1" x14ac:dyDescent="0.35">
      <c r="A66" s="163" t="s">
        <v>80</v>
      </c>
      <c r="B66" s="163"/>
      <c r="C66" s="163"/>
      <c r="D66" s="109"/>
      <c r="E66" s="109"/>
      <c r="F66" s="109"/>
      <c r="G66" s="110">
        <f>G64+G65</f>
        <v>36.83</v>
      </c>
      <c r="H66" s="41" t="s">
        <v>71</v>
      </c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U66" s="92"/>
      <c r="V66" s="92"/>
      <c r="W66" s="92"/>
      <c r="X66" s="92"/>
      <c r="Y66" s="104"/>
      <c r="Z66" s="92"/>
      <c r="AA66" s="92"/>
    </row>
    <row r="67" spans="1:1037" s="4" customFormat="1" ht="24.9" customHeight="1" x14ac:dyDescent="0.35">
      <c r="A67" s="147" t="s">
        <v>81</v>
      </c>
      <c r="B67" s="147"/>
      <c r="C67" s="147"/>
      <c r="D67" s="31"/>
      <c r="E67" s="31"/>
      <c r="F67" s="31"/>
      <c r="G67" s="111">
        <f>G66+G62+G60+G58+G56+G54+G52</f>
        <v>420.8</v>
      </c>
      <c r="H67" s="112" t="s">
        <v>71</v>
      </c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U67" s="92"/>
      <c r="V67" s="92"/>
      <c r="W67" s="92"/>
      <c r="X67" s="92"/>
      <c r="Y67" s="104"/>
      <c r="Z67" s="92"/>
      <c r="AA67" s="92"/>
    </row>
    <row r="68" spans="1:1037" s="4" customFormat="1" ht="24.9" customHeight="1" x14ac:dyDescent="0.35">
      <c r="A68" s="165" t="s">
        <v>82</v>
      </c>
      <c r="B68" s="165"/>
      <c r="C68" s="165"/>
      <c r="D68" s="113"/>
      <c r="E68" s="114"/>
      <c r="F68" s="40"/>
      <c r="G68" s="123">
        <v>591.79999999999995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U68" s="92"/>
      <c r="V68" s="92"/>
      <c r="W68" s="92"/>
      <c r="X68" s="92"/>
      <c r="Y68" s="104"/>
      <c r="Z68" s="92"/>
      <c r="AA68" s="92"/>
    </row>
    <row r="69" spans="1:1037" s="4" customFormat="1" ht="24.9" customHeight="1" x14ac:dyDescent="0.35">
      <c r="A69" s="115"/>
      <c r="B69" s="115"/>
      <c r="C69" s="116"/>
      <c r="D69" s="117"/>
      <c r="E69" s="28"/>
      <c r="F69" s="40"/>
      <c r="G69" s="40"/>
      <c r="H69" s="40"/>
      <c r="I69" s="40"/>
      <c r="J69" s="40"/>
      <c r="K69" s="40"/>
      <c r="L69" s="161"/>
      <c r="M69" s="161"/>
      <c r="N69" s="31"/>
      <c r="O69" s="31"/>
      <c r="P69" s="35"/>
      <c r="Q69" s="35"/>
      <c r="R69" s="40"/>
      <c r="S69" s="40"/>
      <c r="U69" s="92"/>
      <c r="V69" s="92"/>
      <c r="W69" s="92"/>
      <c r="X69" s="92"/>
      <c r="Y69" s="104"/>
      <c r="Z69" s="92"/>
      <c r="AA69" s="92"/>
    </row>
    <row r="70" spans="1:1037" s="6" customFormat="1" ht="35.1" customHeight="1" x14ac:dyDescent="0.35">
      <c r="F70" s="8"/>
      <c r="G70" s="8"/>
      <c r="H70" s="8"/>
      <c r="I70" s="162"/>
      <c r="J70" s="162"/>
      <c r="K70" s="162"/>
      <c r="L70" s="118"/>
      <c r="M70" s="118"/>
      <c r="N70" s="119"/>
      <c r="O70" s="119"/>
      <c r="P70" s="119"/>
      <c r="Q70" s="119"/>
      <c r="U70" s="118"/>
      <c r="V70" s="118"/>
      <c r="W70" s="118"/>
      <c r="X70" s="118"/>
      <c r="Y70" s="122"/>
      <c r="Z70" s="118"/>
      <c r="AA70" s="118"/>
    </row>
    <row r="71" spans="1:1037" ht="18.75" customHeight="1" x14ac:dyDescent="0.35">
      <c r="C71" s="4"/>
      <c r="D71" s="4"/>
      <c r="E71" s="4"/>
      <c r="I71" s="162"/>
      <c r="J71" s="162"/>
      <c r="K71" s="162"/>
      <c r="L71" s="92"/>
      <c r="M71" s="92"/>
      <c r="N71" s="120"/>
      <c r="O71" s="120"/>
      <c r="P71" s="120"/>
      <c r="Q71" s="120"/>
      <c r="R71" s="4"/>
      <c r="S71" s="4"/>
      <c r="T71" s="4"/>
      <c r="U71" s="92"/>
      <c r="V71" s="92"/>
      <c r="W71" s="92"/>
      <c r="X71" s="92"/>
      <c r="Y71" s="104"/>
      <c r="Z71" s="92"/>
      <c r="AA71" s="92"/>
      <c r="AB71" s="4"/>
      <c r="AC71" s="4"/>
      <c r="AD71" s="4"/>
      <c r="AE71" s="4"/>
      <c r="AF71" s="4"/>
      <c r="AG71" s="4"/>
      <c r="AH71" s="4"/>
      <c r="AI71" s="4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</row>
    <row r="72" spans="1:1037" ht="18" x14ac:dyDescent="0.35">
      <c r="C72" s="4"/>
      <c r="D72" s="4"/>
      <c r="E72" s="4"/>
      <c r="I72" s="162"/>
      <c r="J72" s="162"/>
      <c r="K72" s="162"/>
      <c r="L72" s="92"/>
      <c r="M72" s="92"/>
      <c r="N72" s="120"/>
      <c r="O72" s="120"/>
      <c r="P72" s="120"/>
      <c r="Q72" s="120"/>
      <c r="R72" s="4"/>
      <c r="S72" s="4"/>
      <c r="T72" s="4"/>
      <c r="U72" s="92"/>
      <c r="V72" s="92"/>
      <c r="W72" s="92"/>
      <c r="X72" s="92"/>
      <c r="Y72" s="104"/>
      <c r="Z72" s="92"/>
      <c r="AA72" s="92"/>
      <c r="AB72" s="4"/>
      <c r="AC72" s="4"/>
      <c r="AD72" s="4"/>
      <c r="AE72" s="4"/>
      <c r="AF72" s="4"/>
      <c r="AG72" s="4"/>
      <c r="AH72" s="4"/>
      <c r="AI72" s="4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</row>
    <row r="73" spans="1:1037" ht="18" x14ac:dyDescent="0.3">
      <c r="C73" s="4"/>
      <c r="D73" s="4"/>
      <c r="E73" s="4"/>
      <c r="I73" s="164"/>
      <c r="J73" s="164"/>
      <c r="K73" s="164"/>
      <c r="L73" s="92"/>
      <c r="M73" s="92"/>
      <c r="N73" s="120"/>
      <c r="O73" s="120"/>
      <c r="P73" s="120"/>
      <c r="Q73" s="120"/>
      <c r="R73" s="4"/>
      <c r="S73" s="4"/>
      <c r="T73" s="4"/>
      <c r="U73" s="92"/>
      <c r="V73" s="92"/>
      <c r="W73" s="92"/>
      <c r="X73" s="92"/>
      <c r="Y73" s="104"/>
      <c r="Z73" s="92"/>
      <c r="AA73" s="92"/>
      <c r="AB73" s="4"/>
      <c r="AC73" s="4"/>
      <c r="AD73" s="4"/>
      <c r="AE73" s="4"/>
      <c r="AF73" s="4"/>
      <c r="AG73" s="4"/>
      <c r="AH73" s="4"/>
      <c r="AI73" s="4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</row>
    <row r="74" spans="1:1037" ht="18" x14ac:dyDescent="0.3">
      <c r="C74" s="4"/>
      <c r="D74" s="4"/>
      <c r="E74" s="4"/>
      <c r="I74" s="164"/>
      <c r="J74" s="164"/>
      <c r="K74" s="164"/>
      <c r="L74" s="92"/>
      <c r="M74" s="92"/>
      <c r="N74" s="120"/>
      <c r="O74" s="120"/>
      <c r="P74" s="120"/>
      <c r="Q74" s="120"/>
      <c r="R74" s="4"/>
      <c r="S74" s="4"/>
      <c r="T74" s="4"/>
      <c r="U74" s="92"/>
      <c r="V74" s="92"/>
      <c r="W74" s="92"/>
      <c r="X74" s="92"/>
      <c r="Y74" s="104"/>
      <c r="Z74" s="92"/>
      <c r="AA74" s="92"/>
      <c r="AB74" s="4"/>
      <c r="AC74" s="4"/>
      <c r="AD74" s="4"/>
      <c r="AE74" s="4"/>
      <c r="AF74" s="4"/>
      <c r="AG74" s="4"/>
      <c r="AH74" s="4"/>
      <c r="AI74" s="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</row>
    <row r="75" spans="1:1037" ht="18" x14ac:dyDescent="0.3">
      <c r="C75" s="4"/>
      <c r="D75" s="4"/>
      <c r="E75" s="4"/>
      <c r="I75" s="164"/>
      <c r="J75" s="164"/>
      <c r="K75" s="164"/>
      <c r="L75" s="92"/>
      <c r="M75" s="92"/>
      <c r="N75" s="120"/>
      <c r="O75" s="120"/>
      <c r="P75" s="120"/>
      <c r="Q75" s="120"/>
      <c r="R75" s="4"/>
      <c r="S75" s="4"/>
      <c r="T75" s="4"/>
      <c r="U75" s="92"/>
      <c r="V75" s="92"/>
      <c r="W75" s="92"/>
      <c r="X75" s="92"/>
      <c r="Y75" s="104"/>
      <c r="Z75" s="92"/>
      <c r="AA75" s="92"/>
      <c r="AB75" s="4"/>
      <c r="AC75" s="4"/>
      <c r="AD75" s="4"/>
      <c r="AE75" s="4"/>
      <c r="AF75" s="4"/>
      <c r="AG75" s="4"/>
      <c r="AH75" s="4"/>
      <c r="AI75" s="4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</row>
    <row r="76" spans="1:1037" ht="18" x14ac:dyDescent="0.3">
      <c r="C76" s="4"/>
      <c r="D76" s="4"/>
      <c r="E76" s="4"/>
      <c r="I76" s="171"/>
      <c r="J76" s="171"/>
      <c r="K76" s="171"/>
      <c r="L76" s="92"/>
      <c r="M76" s="92"/>
      <c r="N76" s="120"/>
      <c r="O76" s="120"/>
      <c r="P76" s="120"/>
      <c r="Q76" s="120"/>
      <c r="R76" s="4"/>
      <c r="S76" s="4"/>
      <c r="T76" s="4"/>
      <c r="U76" s="92"/>
      <c r="V76" s="92"/>
      <c r="W76" s="92"/>
      <c r="X76" s="92"/>
      <c r="Y76" s="104"/>
      <c r="Z76" s="92"/>
      <c r="AA76" s="92"/>
      <c r="AB76" s="4"/>
      <c r="AC76" s="4"/>
      <c r="AD76" s="4"/>
      <c r="AE76" s="4"/>
      <c r="AF76" s="4"/>
      <c r="AG76" s="4"/>
      <c r="AH76" s="4"/>
      <c r="AI76" s="4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</row>
    <row r="77" spans="1:1037" ht="15.6" x14ac:dyDescent="0.3">
      <c r="C77" s="4"/>
      <c r="D77" s="4"/>
      <c r="E77" s="4"/>
      <c r="I77" s="121"/>
      <c r="J77" s="121"/>
      <c r="K77" s="121"/>
      <c r="L77" s="92"/>
      <c r="M77" s="92"/>
      <c r="N77" s="120"/>
      <c r="O77" s="120"/>
      <c r="P77" s="120"/>
      <c r="Q77" s="120"/>
      <c r="R77" s="4"/>
      <c r="S77" s="4"/>
      <c r="T77" s="4"/>
      <c r="U77" s="92"/>
      <c r="V77" s="92"/>
      <c r="W77" s="92"/>
      <c r="X77" s="92"/>
      <c r="Y77" s="104"/>
      <c r="Z77" s="92"/>
      <c r="AA77" s="92"/>
      <c r="AB77" s="4"/>
      <c r="AC77" s="4"/>
      <c r="AD77" s="4"/>
      <c r="AE77" s="4"/>
      <c r="AF77" s="4"/>
      <c r="AG77" s="4"/>
      <c r="AH77" s="4"/>
      <c r="AI77" s="4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</row>
    <row r="78" spans="1:1037" ht="15.6" x14ac:dyDescent="0.3">
      <c r="C78" s="4"/>
      <c r="D78" s="4"/>
      <c r="E78" s="4"/>
      <c r="I78" s="121"/>
      <c r="J78" s="121"/>
      <c r="K78" s="121"/>
      <c r="L78" s="92"/>
      <c r="M78" s="92"/>
      <c r="N78" s="120"/>
      <c r="O78" s="120"/>
      <c r="P78" s="120"/>
      <c r="Q78" s="120"/>
      <c r="R78" s="4"/>
      <c r="S78" s="4"/>
      <c r="T78" s="4"/>
      <c r="U78" s="92"/>
      <c r="V78" s="92"/>
      <c r="W78" s="92"/>
      <c r="X78" s="92"/>
      <c r="Y78" s="104"/>
      <c r="Z78" s="92"/>
      <c r="AA78" s="92"/>
      <c r="AB78" s="4"/>
      <c r="AC78" s="4"/>
      <c r="AD78" s="4"/>
      <c r="AE78" s="4"/>
      <c r="AF78" s="4"/>
      <c r="AG78" s="4"/>
      <c r="AH78" s="4"/>
      <c r="AI78" s="4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</row>
    <row r="79" spans="1:1037" ht="15.6" x14ac:dyDescent="0.3">
      <c r="C79" s="4"/>
      <c r="D79" s="4"/>
      <c r="E79" s="4"/>
      <c r="I79" s="121"/>
      <c r="J79" s="121"/>
      <c r="K79" s="121"/>
      <c r="L79" s="92"/>
      <c r="M79" s="92"/>
      <c r="N79" s="120"/>
      <c r="O79" s="120"/>
      <c r="P79" s="120"/>
      <c r="Q79" s="120"/>
      <c r="R79" s="4"/>
      <c r="S79" s="4"/>
      <c r="T79" s="4"/>
      <c r="U79" s="92"/>
      <c r="V79" s="92"/>
      <c r="W79" s="92"/>
      <c r="X79" s="92"/>
      <c r="Y79" s="104"/>
      <c r="Z79" s="92"/>
      <c r="AA79" s="92"/>
      <c r="AB79" s="4"/>
      <c r="AC79" s="4"/>
      <c r="AD79" s="4"/>
      <c r="AE79" s="4"/>
      <c r="AF79" s="4"/>
      <c r="AG79" s="4"/>
      <c r="AH79" s="4"/>
      <c r="AI79" s="4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</row>
    <row r="80" spans="1:1037" ht="15.6" x14ac:dyDescent="0.3">
      <c r="C80" s="4"/>
      <c r="D80" s="4"/>
      <c r="E80" s="4"/>
      <c r="I80" s="121"/>
      <c r="J80" s="121"/>
      <c r="K80" s="121"/>
      <c r="L80" s="92"/>
      <c r="M80" s="92"/>
      <c r="N80" s="120"/>
      <c r="O80" s="120"/>
      <c r="P80" s="120"/>
      <c r="Q80" s="120"/>
      <c r="R80" s="4"/>
      <c r="S80" s="4"/>
      <c r="T80" s="4"/>
      <c r="U80" s="92"/>
      <c r="V80" s="92"/>
      <c r="W80" s="92"/>
      <c r="X80" s="92"/>
      <c r="Y80" s="104"/>
      <c r="Z80" s="92"/>
      <c r="AA80" s="92"/>
      <c r="AB80" s="4"/>
      <c r="AC80" s="4"/>
      <c r="AD80" s="4"/>
      <c r="AE80" s="4"/>
      <c r="AF80" s="4"/>
      <c r="AG80" s="4"/>
      <c r="AH80" s="4"/>
      <c r="AI80" s="4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</row>
    <row r="81" spans="3:1037" ht="15.6" x14ac:dyDescent="0.3">
      <c r="C81" s="4"/>
      <c r="D81" s="4"/>
      <c r="E81" s="4"/>
      <c r="I81" s="121"/>
      <c r="J81" s="121"/>
      <c r="K81" s="121"/>
      <c r="L81" s="92"/>
      <c r="M81" s="92"/>
      <c r="N81" s="120"/>
      <c r="O81" s="120"/>
      <c r="P81" s="120"/>
      <c r="Q81" s="120"/>
      <c r="R81" s="4"/>
      <c r="S81" s="4"/>
      <c r="T81" s="4"/>
      <c r="U81" s="92"/>
      <c r="V81" s="92"/>
      <c r="W81" s="92"/>
      <c r="X81" s="92"/>
      <c r="Y81" s="104"/>
      <c r="Z81" s="92"/>
      <c r="AA81" s="92"/>
      <c r="AB81" s="4"/>
      <c r="AC81" s="4"/>
      <c r="AD81" s="4"/>
      <c r="AE81" s="4"/>
      <c r="AF81" s="4"/>
      <c r="AG81" s="4"/>
      <c r="AH81" s="4"/>
      <c r="AI81" s="4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</row>
    <row r="82" spans="3:1037" ht="15.6" x14ac:dyDescent="0.3">
      <c r="C82" s="4"/>
      <c r="D82" s="4"/>
      <c r="E82" s="4"/>
      <c r="I82" s="121"/>
      <c r="J82" s="121"/>
      <c r="K82" s="121"/>
      <c r="L82" s="92"/>
      <c r="M82" s="92"/>
      <c r="N82" s="120"/>
      <c r="O82" s="120"/>
      <c r="P82" s="120"/>
      <c r="Q82" s="120"/>
      <c r="R82" s="4"/>
      <c r="S82" s="4"/>
      <c r="T82" s="4"/>
      <c r="U82" s="92"/>
      <c r="V82" s="92"/>
      <c r="W82" s="92"/>
      <c r="X82" s="92"/>
      <c r="Y82" s="104"/>
      <c r="Z82" s="92"/>
      <c r="AA82" s="92"/>
      <c r="AB82" s="4"/>
      <c r="AC82" s="4"/>
      <c r="AD82" s="4"/>
      <c r="AE82" s="4"/>
      <c r="AF82" s="4"/>
      <c r="AG82" s="4"/>
      <c r="AH82" s="4"/>
      <c r="AI82" s="4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</row>
    <row r="83" spans="3:1037" ht="15.6" x14ac:dyDescent="0.3">
      <c r="C83" s="4"/>
      <c r="D83" s="4"/>
      <c r="E83" s="4"/>
      <c r="I83" s="121"/>
      <c r="J83" s="121"/>
      <c r="K83" s="121"/>
      <c r="L83" s="92"/>
      <c r="M83" s="92"/>
      <c r="N83" s="120"/>
      <c r="O83" s="120"/>
      <c r="P83" s="120"/>
      <c r="Q83" s="120"/>
      <c r="R83" s="4"/>
      <c r="S83" s="4"/>
      <c r="T83" s="4"/>
      <c r="U83" s="92"/>
      <c r="V83" s="92"/>
      <c r="W83" s="92"/>
      <c r="X83" s="92"/>
      <c r="Y83" s="104"/>
      <c r="Z83" s="92"/>
      <c r="AA83" s="92"/>
      <c r="AB83" s="4"/>
      <c r="AC83" s="4"/>
      <c r="AD83" s="4"/>
      <c r="AE83" s="4"/>
      <c r="AF83" s="4"/>
      <c r="AG83" s="4"/>
      <c r="AH83" s="4"/>
      <c r="AI83" s="4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</row>
    <row r="84" spans="3:1037" ht="15.6" x14ac:dyDescent="0.3">
      <c r="C84" s="4"/>
      <c r="D84" s="4"/>
      <c r="E84" s="4"/>
      <c r="I84" s="121"/>
      <c r="J84" s="121"/>
      <c r="K84" s="121"/>
      <c r="L84" s="92"/>
      <c r="M84" s="92"/>
      <c r="N84" s="120"/>
      <c r="O84" s="120"/>
      <c r="P84" s="120"/>
      <c r="Q84" s="120"/>
      <c r="R84" s="4"/>
      <c r="S84" s="4"/>
      <c r="T84" s="4"/>
      <c r="U84" s="92"/>
      <c r="V84" s="92"/>
      <c r="W84" s="92"/>
      <c r="X84" s="92"/>
      <c r="Y84" s="104"/>
      <c r="Z84" s="92"/>
      <c r="AA84" s="92"/>
      <c r="AB84" s="4"/>
      <c r="AC84" s="4"/>
      <c r="AD84" s="4"/>
      <c r="AE84" s="4"/>
      <c r="AF84" s="4"/>
      <c r="AG84" s="4"/>
      <c r="AH84" s="4"/>
      <c r="AI84" s="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</row>
    <row r="85" spans="3:1037" ht="15.6" x14ac:dyDescent="0.3">
      <c r="C85" s="4"/>
      <c r="D85" s="4"/>
      <c r="E85" s="4"/>
      <c r="I85" s="121"/>
      <c r="J85" s="121"/>
      <c r="K85" s="121"/>
      <c r="L85" s="92"/>
      <c r="M85" s="92"/>
      <c r="N85" s="120"/>
      <c r="O85" s="120"/>
      <c r="P85" s="120"/>
      <c r="Q85" s="120"/>
      <c r="R85" s="4"/>
      <c r="S85" s="4"/>
      <c r="T85" s="4"/>
      <c r="U85" s="92"/>
      <c r="V85" s="92"/>
      <c r="W85" s="92"/>
      <c r="X85" s="92"/>
      <c r="Y85" s="104"/>
      <c r="Z85" s="92"/>
      <c r="AA85" s="92"/>
      <c r="AB85" s="4"/>
      <c r="AC85" s="4"/>
      <c r="AD85" s="4"/>
      <c r="AE85" s="4"/>
      <c r="AF85" s="4"/>
      <c r="AG85" s="4"/>
      <c r="AH85" s="4"/>
      <c r="AI85" s="4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</row>
    <row r="86" spans="3:1037" ht="15.6" x14ac:dyDescent="0.3">
      <c r="C86" s="4"/>
      <c r="D86" s="4"/>
      <c r="E86" s="4"/>
      <c r="I86" s="121"/>
      <c r="J86" s="121"/>
      <c r="K86" s="121"/>
      <c r="L86" s="92"/>
      <c r="M86" s="92"/>
      <c r="N86" s="120"/>
      <c r="O86" s="120"/>
      <c r="P86" s="120"/>
      <c r="Q86" s="120"/>
      <c r="R86" s="4"/>
      <c r="S86" s="4"/>
      <c r="T86" s="4"/>
      <c r="U86" s="92"/>
      <c r="V86" s="92"/>
      <c r="W86" s="92"/>
      <c r="X86" s="92"/>
      <c r="Y86" s="104"/>
      <c r="Z86" s="92"/>
      <c r="AA86" s="92"/>
      <c r="AB86" s="4"/>
      <c r="AC86" s="4"/>
      <c r="AD86" s="4"/>
      <c r="AE86" s="4"/>
      <c r="AF86" s="4"/>
      <c r="AG86" s="4"/>
      <c r="AH86" s="4"/>
      <c r="AI86" s="4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</row>
    <row r="87" spans="3:1037" ht="15.6" x14ac:dyDescent="0.3">
      <c r="C87" s="4"/>
      <c r="D87" s="4"/>
      <c r="E87" s="4"/>
      <c r="I87" s="121"/>
      <c r="J87" s="121"/>
      <c r="K87" s="121"/>
      <c r="L87" s="92"/>
      <c r="M87" s="92"/>
      <c r="N87" s="120"/>
      <c r="O87" s="120"/>
      <c r="P87" s="120"/>
      <c r="Q87" s="120"/>
      <c r="R87" s="4"/>
      <c r="S87" s="4"/>
      <c r="T87" s="4"/>
      <c r="U87" s="92"/>
      <c r="V87" s="92"/>
      <c r="W87" s="92"/>
      <c r="X87" s="92"/>
      <c r="Y87" s="104"/>
      <c r="Z87" s="92"/>
      <c r="AA87" s="92"/>
      <c r="AB87" s="4"/>
      <c r="AC87" s="4"/>
      <c r="AD87" s="4"/>
      <c r="AE87" s="4"/>
      <c r="AF87" s="4"/>
      <c r="AG87" s="4"/>
      <c r="AH87" s="4"/>
      <c r="AI87" s="4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</row>
    <row r="88" spans="3:1037" ht="15.6" x14ac:dyDescent="0.3">
      <c r="C88" s="4"/>
      <c r="D88" s="4"/>
      <c r="E88" s="4"/>
      <c r="I88" s="121"/>
      <c r="J88" s="121"/>
      <c r="K88" s="121"/>
      <c r="L88" s="92"/>
      <c r="M88" s="92"/>
      <c r="N88" s="120"/>
      <c r="O88" s="120"/>
      <c r="P88" s="120"/>
      <c r="Q88" s="120"/>
      <c r="R88" s="4"/>
      <c r="S88" s="4"/>
      <c r="T88" s="4"/>
      <c r="U88" s="92"/>
      <c r="V88" s="92"/>
      <c r="W88" s="92"/>
      <c r="X88" s="92"/>
      <c r="Y88" s="104"/>
      <c r="Z88" s="92"/>
      <c r="AA88" s="92"/>
      <c r="AB88" s="4"/>
      <c r="AC88" s="4"/>
      <c r="AD88" s="4"/>
      <c r="AE88" s="4"/>
      <c r="AF88" s="4"/>
      <c r="AG88" s="4"/>
      <c r="AH88" s="4"/>
      <c r="AI88" s="4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</row>
    <row r="89" spans="3:1037" ht="15.6" x14ac:dyDescent="0.3">
      <c r="C89" s="4"/>
      <c r="D89" s="4"/>
      <c r="E89" s="4"/>
      <c r="I89" s="121"/>
      <c r="J89" s="121"/>
      <c r="K89" s="121"/>
      <c r="L89" s="92"/>
      <c r="M89" s="92"/>
      <c r="N89" s="120"/>
      <c r="O89" s="120"/>
      <c r="P89" s="120"/>
      <c r="Q89" s="120"/>
      <c r="R89" s="4"/>
      <c r="S89" s="4"/>
      <c r="T89" s="4"/>
      <c r="U89" s="92"/>
      <c r="V89" s="92"/>
      <c r="W89" s="92"/>
      <c r="X89" s="92"/>
      <c r="Y89" s="104"/>
      <c r="Z89" s="92"/>
      <c r="AA89" s="92"/>
      <c r="AB89" s="4"/>
      <c r="AC89" s="4"/>
      <c r="AD89" s="4"/>
      <c r="AE89" s="4"/>
      <c r="AF89" s="4"/>
      <c r="AG89" s="4"/>
      <c r="AH89" s="4"/>
      <c r="AI89" s="4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</row>
    <row r="90" spans="3:1037" ht="15.6" x14ac:dyDescent="0.3">
      <c r="C90" s="4"/>
      <c r="D90" s="4"/>
      <c r="E90" s="4"/>
      <c r="I90" s="121"/>
      <c r="J90" s="121"/>
      <c r="K90" s="121"/>
      <c r="L90" s="92"/>
      <c r="M90" s="92"/>
      <c r="N90" s="120"/>
      <c r="O90" s="120"/>
      <c r="P90" s="120"/>
      <c r="Q90" s="120"/>
      <c r="R90" s="4"/>
      <c r="S90" s="4"/>
      <c r="T90" s="4"/>
      <c r="U90" s="92"/>
      <c r="V90" s="92"/>
      <c r="W90" s="92"/>
      <c r="X90" s="92"/>
      <c r="Y90" s="104"/>
      <c r="Z90" s="92"/>
      <c r="AA90" s="92"/>
      <c r="AB90" s="4"/>
      <c r="AC90" s="4"/>
      <c r="AD90" s="4"/>
      <c r="AE90" s="4"/>
      <c r="AF90" s="4"/>
      <c r="AG90" s="4"/>
      <c r="AH90" s="4"/>
      <c r="AI90" s="4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</row>
    <row r="91" spans="3:1037" ht="15.6" x14ac:dyDescent="0.3">
      <c r="C91" s="4"/>
      <c r="D91" s="4"/>
      <c r="E91" s="4"/>
      <c r="I91" s="121"/>
      <c r="J91" s="121"/>
      <c r="K91" s="121"/>
      <c r="L91" s="92"/>
      <c r="M91" s="92"/>
      <c r="N91" s="120"/>
      <c r="O91" s="120"/>
      <c r="P91" s="120"/>
      <c r="Q91" s="120"/>
      <c r="R91" s="4"/>
      <c r="S91" s="4"/>
      <c r="T91" s="4"/>
      <c r="U91" s="92"/>
      <c r="V91" s="92"/>
      <c r="W91" s="92"/>
      <c r="X91" s="92"/>
      <c r="Y91" s="104"/>
      <c r="Z91" s="92"/>
      <c r="AA91" s="92"/>
      <c r="AB91" s="4"/>
      <c r="AC91" s="4"/>
      <c r="AD91" s="4"/>
      <c r="AE91" s="4"/>
      <c r="AF91" s="4"/>
      <c r="AG91" s="4"/>
      <c r="AH91" s="4"/>
      <c r="AI91" s="4"/>
      <c r="AMF91"/>
      <c r="AMG91"/>
      <c r="AMH91"/>
      <c r="AMI91"/>
      <c r="AMJ91"/>
      <c r="AMK91"/>
      <c r="AML91"/>
      <c r="AMM91"/>
      <c r="AMN91"/>
      <c r="AMO91"/>
      <c r="AMP91"/>
      <c r="AMQ91"/>
      <c r="AMR91"/>
      <c r="AMS91"/>
      <c r="AMT91"/>
      <c r="AMU91"/>
      <c r="AMV91"/>
      <c r="AMW91"/>
    </row>
    <row r="92" spans="3:1037" ht="15.6" x14ac:dyDescent="0.3">
      <c r="C92" s="4"/>
      <c r="D92" s="4"/>
      <c r="E92" s="4"/>
      <c r="I92" s="121"/>
      <c r="J92" s="121"/>
      <c r="K92" s="121"/>
      <c r="L92" s="92"/>
      <c r="M92" s="92"/>
      <c r="N92" s="120"/>
      <c r="O92" s="120"/>
      <c r="P92" s="120"/>
      <c r="Q92" s="120"/>
      <c r="R92" s="4"/>
      <c r="S92" s="4"/>
      <c r="T92" s="4"/>
      <c r="U92" s="92"/>
      <c r="V92" s="92"/>
      <c r="W92" s="92"/>
      <c r="X92" s="92"/>
      <c r="Y92" s="104"/>
      <c r="Z92" s="92"/>
      <c r="AA92" s="92"/>
      <c r="AB92" s="4"/>
      <c r="AC92" s="4"/>
      <c r="AD92" s="4"/>
      <c r="AE92" s="4"/>
      <c r="AF92" s="4"/>
      <c r="AG92" s="4"/>
      <c r="AH92" s="4"/>
      <c r="AI92" s="4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</row>
    <row r="93" spans="3:1037" ht="15.6" x14ac:dyDescent="0.3">
      <c r="C93" s="4"/>
      <c r="D93" s="4"/>
      <c r="E93" s="4"/>
      <c r="I93" s="121"/>
      <c r="J93" s="121"/>
      <c r="K93" s="121"/>
      <c r="L93" s="92"/>
      <c r="M93" s="92"/>
      <c r="N93" s="120"/>
      <c r="O93" s="120"/>
      <c r="P93" s="120"/>
      <c r="Q93" s="120"/>
      <c r="R93" s="4"/>
      <c r="S93" s="4"/>
      <c r="T93" s="4"/>
      <c r="U93" s="92"/>
      <c r="V93" s="92"/>
      <c r="W93" s="92"/>
      <c r="X93" s="92"/>
      <c r="Y93" s="104"/>
      <c r="Z93" s="92"/>
      <c r="AA93" s="92"/>
      <c r="AB93" s="4"/>
      <c r="AC93" s="4"/>
      <c r="AD93" s="4"/>
      <c r="AE93" s="4"/>
      <c r="AF93" s="4"/>
      <c r="AG93" s="4"/>
      <c r="AH93" s="4"/>
      <c r="AI93" s="4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</row>
    <row r="94" spans="3:1037" ht="15.6" x14ac:dyDescent="0.3">
      <c r="C94" s="4"/>
      <c r="D94" s="4"/>
      <c r="E94" s="4"/>
      <c r="I94" s="121"/>
      <c r="J94" s="121"/>
      <c r="K94" s="121"/>
      <c r="L94" s="92"/>
      <c r="M94" s="92"/>
      <c r="N94" s="120"/>
      <c r="O94" s="120"/>
      <c r="P94" s="120"/>
      <c r="Q94" s="120"/>
      <c r="R94" s="4"/>
      <c r="S94" s="4"/>
      <c r="T94" s="4"/>
      <c r="U94" s="92"/>
      <c r="V94" s="92"/>
      <c r="W94" s="92"/>
      <c r="X94" s="92"/>
      <c r="Y94" s="104"/>
      <c r="Z94" s="92"/>
      <c r="AA94" s="92"/>
      <c r="AB94" s="4"/>
      <c r="AC94" s="4"/>
      <c r="AD94" s="4"/>
      <c r="AE94" s="4"/>
      <c r="AF94" s="4"/>
      <c r="AG94" s="4"/>
      <c r="AH94" s="4"/>
      <c r="AI94" s="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</row>
    <row r="95" spans="3:1037" ht="15.6" x14ac:dyDescent="0.3">
      <c r="C95" s="4"/>
      <c r="D95" s="4"/>
      <c r="E95" s="4"/>
      <c r="I95" s="121"/>
      <c r="J95" s="121"/>
      <c r="K95" s="121"/>
      <c r="L95" s="92"/>
      <c r="M95" s="92"/>
      <c r="N95" s="120"/>
      <c r="O95" s="120"/>
      <c r="P95" s="120"/>
      <c r="Q95" s="120"/>
      <c r="R95" s="4"/>
      <c r="S95" s="4"/>
      <c r="T95" s="4"/>
      <c r="U95" s="92"/>
      <c r="V95" s="92"/>
      <c r="W95" s="92"/>
      <c r="X95" s="92"/>
      <c r="Y95" s="104"/>
      <c r="Z95" s="92"/>
      <c r="AA95" s="92"/>
      <c r="AB95" s="4"/>
      <c r="AC95" s="4"/>
      <c r="AD95" s="4"/>
      <c r="AE95" s="4"/>
      <c r="AF95" s="4"/>
      <c r="AG95" s="4"/>
      <c r="AH95" s="4"/>
      <c r="AI95" s="4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</row>
    <row r="96" spans="3:1037" ht="15.6" x14ac:dyDescent="0.3">
      <c r="C96" s="4"/>
      <c r="D96" s="4"/>
      <c r="E96" s="4"/>
      <c r="I96" s="121"/>
      <c r="J96" s="121"/>
      <c r="K96" s="121"/>
      <c r="L96" s="92"/>
      <c r="M96" s="92"/>
      <c r="N96" s="120"/>
      <c r="O96" s="120"/>
      <c r="P96" s="120"/>
      <c r="Q96" s="120"/>
      <c r="R96" s="4"/>
      <c r="S96" s="4"/>
      <c r="T96" s="4"/>
      <c r="U96" s="92"/>
      <c r="V96" s="92"/>
      <c r="W96" s="92"/>
      <c r="X96" s="92"/>
      <c r="Y96" s="104"/>
      <c r="Z96" s="92"/>
      <c r="AA96" s="92"/>
      <c r="AB96" s="4"/>
      <c r="AC96" s="4"/>
      <c r="AD96" s="4"/>
      <c r="AE96" s="4"/>
      <c r="AF96" s="4"/>
      <c r="AG96" s="4"/>
      <c r="AH96" s="4"/>
      <c r="AI96" s="4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</row>
    <row r="97" spans="3:1037" ht="15.6" x14ac:dyDescent="0.3">
      <c r="C97" s="4"/>
      <c r="D97" s="4"/>
      <c r="E97" s="4"/>
      <c r="I97" s="121"/>
      <c r="J97" s="121"/>
      <c r="K97" s="121"/>
      <c r="L97" s="92"/>
      <c r="M97" s="92"/>
      <c r="N97" s="120"/>
      <c r="O97" s="120"/>
      <c r="P97" s="120"/>
      <c r="Q97" s="120"/>
      <c r="R97" s="4"/>
      <c r="S97" s="4"/>
      <c r="T97" s="4"/>
      <c r="U97" s="92"/>
      <c r="V97" s="92"/>
      <c r="W97" s="92"/>
      <c r="X97" s="92"/>
      <c r="Y97" s="104"/>
      <c r="Z97" s="92"/>
      <c r="AA97" s="92"/>
      <c r="AB97" s="4"/>
      <c r="AC97" s="4"/>
      <c r="AD97" s="4"/>
      <c r="AE97" s="4"/>
      <c r="AF97" s="4"/>
      <c r="AG97" s="4"/>
      <c r="AH97" s="4"/>
      <c r="AI97" s="4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</row>
    <row r="98" spans="3:1037" ht="15.6" x14ac:dyDescent="0.3">
      <c r="C98" s="4"/>
      <c r="D98" s="4"/>
      <c r="E98" s="4"/>
      <c r="I98" s="121"/>
      <c r="J98" s="121"/>
      <c r="K98" s="121"/>
      <c r="L98" s="92"/>
      <c r="M98" s="92"/>
      <c r="N98" s="120"/>
      <c r="O98" s="120"/>
      <c r="P98" s="120"/>
      <c r="Q98" s="120"/>
      <c r="R98" s="4"/>
      <c r="S98" s="4"/>
      <c r="T98" s="4"/>
      <c r="U98" s="92"/>
      <c r="V98" s="92"/>
      <c r="W98" s="92"/>
      <c r="X98" s="92"/>
      <c r="Y98" s="104"/>
      <c r="Z98" s="92"/>
      <c r="AA98" s="92"/>
      <c r="AB98" s="4"/>
      <c r="AC98" s="4"/>
      <c r="AD98" s="4"/>
      <c r="AE98" s="4"/>
      <c r="AF98" s="4"/>
      <c r="AG98" s="4"/>
      <c r="AH98" s="4"/>
      <c r="AI98" s="4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</row>
    <row r="99" spans="3:1037" ht="15.6" x14ac:dyDescent="0.3">
      <c r="C99" s="4"/>
      <c r="D99" s="4"/>
      <c r="E99" s="4"/>
      <c r="I99" s="121"/>
      <c r="J99" s="121"/>
      <c r="K99" s="121"/>
      <c r="L99" s="92"/>
      <c r="M99" s="92"/>
      <c r="N99" s="120"/>
      <c r="O99" s="120"/>
      <c r="P99" s="120"/>
      <c r="Q99" s="120"/>
      <c r="R99" s="4"/>
      <c r="S99" s="4"/>
      <c r="T99" s="4"/>
      <c r="U99" s="92"/>
      <c r="V99" s="92"/>
      <c r="W99" s="92"/>
      <c r="X99" s="92"/>
      <c r="Y99" s="104"/>
      <c r="Z99" s="92"/>
      <c r="AA99" s="92"/>
      <c r="AB99" s="4"/>
      <c r="AC99" s="4"/>
      <c r="AD99" s="4"/>
      <c r="AE99" s="4"/>
      <c r="AF99" s="4"/>
      <c r="AG99" s="4"/>
      <c r="AH99" s="4"/>
      <c r="AI99" s="4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</row>
    <row r="100" spans="3:1037" ht="15.6" x14ac:dyDescent="0.3">
      <c r="C100" s="4"/>
      <c r="D100" s="4"/>
      <c r="E100" s="4"/>
      <c r="I100" s="121"/>
      <c r="J100" s="121"/>
      <c r="K100" s="121"/>
      <c r="L100" s="92"/>
      <c r="M100" s="92"/>
      <c r="N100" s="120"/>
      <c r="O100" s="120"/>
      <c r="P100" s="120"/>
      <c r="Q100" s="120"/>
      <c r="R100" s="4"/>
      <c r="S100" s="4"/>
      <c r="T100" s="4"/>
      <c r="U100" s="92"/>
      <c r="V100" s="92"/>
      <c r="W100" s="92"/>
      <c r="X100" s="92"/>
      <c r="Y100" s="104"/>
      <c r="Z100" s="92"/>
      <c r="AA100" s="92"/>
      <c r="AB100" s="4"/>
      <c r="AC100" s="4"/>
      <c r="AD100" s="4"/>
      <c r="AE100" s="4"/>
      <c r="AF100" s="4"/>
      <c r="AG100" s="4"/>
      <c r="AH100" s="4"/>
      <c r="AI100" s="4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</row>
    <row r="101" spans="3:1037" ht="15.6" x14ac:dyDescent="0.3">
      <c r="C101" s="4"/>
      <c r="D101" s="4"/>
      <c r="E101" s="4"/>
      <c r="I101" s="121"/>
      <c r="J101" s="121"/>
      <c r="K101" s="121"/>
      <c r="L101" s="92"/>
      <c r="M101" s="92"/>
      <c r="N101" s="120"/>
      <c r="O101" s="120"/>
      <c r="P101" s="120"/>
      <c r="Q101" s="120"/>
      <c r="R101" s="4"/>
      <c r="S101" s="4"/>
      <c r="T101" s="4"/>
      <c r="U101" s="92"/>
      <c r="V101" s="92"/>
      <c r="W101" s="92"/>
      <c r="X101" s="92"/>
      <c r="Y101" s="104"/>
      <c r="Z101" s="92"/>
      <c r="AA101" s="92"/>
      <c r="AB101" s="4"/>
      <c r="AC101" s="4"/>
      <c r="AD101" s="4"/>
      <c r="AE101" s="4"/>
      <c r="AF101" s="4"/>
      <c r="AG101" s="4"/>
      <c r="AH101" s="4"/>
      <c r="AI101" s="4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</row>
    <row r="102" spans="3:1037" ht="15.6" x14ac:dyDescent="0.3">
      <c r="C102" s="4"/>
      <c r="D102" s="4"/>
      <c r="E102" s="4"/>
      <c r="I102" s="121"/>
      <c r="J102" s="121"/>
      <c r="K102" s="121"/>
      <c r="L102" s="92"/>
      <c r="M102" s="92"/>
      <c r="N102" s="120"/>
      <c r="O102" s="120"/>
      <c r="P102" s="120"/>
      <c r="Q102" s="120"/>
      <c r="R102" s="4"/>
      <c r="S102" s="4"/>
      <c r="T102" s="4"/>
      <c r="U102" s="92"/>
      <c r="V102" s="92"/>
      <c r="W102" s="92"/>
      <c r="X102" s="92"/>
      <c r="Y102" s="104"/>
      <c r="Z102" s="92"/>
      <c r="AA102" s="92"/>
      <c r="AB102" s="4"/>
      <c r="AC102" s="4"/>
      <c r="AD102" s="4"/>
      <c r="AE102" s="4"/>
      <c r="AF102" s="4"/>
      <c r="AG102" s="4"/>
      <c r="AH102" s="4"/>
      <c r="AI102" s="4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</row>
    <row r="103" spans="3:1037" ht="15.6" x14ac:dyDescent="0.3">
      <c r="C103" s="4"/>
      <c r="D103" s="4"/>
      <c r="E103" s="4"/>
      <c r="I103" s="121"/>
      <c r="J103" s="121"/>
      <c r="K103" s="121"/>
      <c r="L103" s="92"/>
      <c r="M103" s="92"/>
      <c r="N103" s="120"/>
      <c r="O103" s="120"/>
      <c r="P103" s="120"/>
      <c r="Q103" s="120"/>
      <c r="R103" s="4"/>
      <c r="S103" s="4"/>
      <c r="T103" s="4"/>
      <c r="U103" s="92"/>
      <c r="V103" s="92"/>
      <c r="W103" s="92"/>
      <c r="X103" s="92"/>
      <c r="Y103" s="104"/>
      <c r="Z103" s="92"/>
      <c r="AA103" s="92"/>
      <c r="AB103" s="4"/>
      <c r="AC103" s="4"/>
      <c r="AD103" s="4"/>
      <c r="AE103" s="4"/>
      <c r="AF103" s="4"/>
      <c r="AG103" s="4"/>
      <c r="AH103" s="4"/>
      <c r="AI103" s="4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</row>
    <row r="104" spans="3:1037" ht="15.6" x14ac:dyDescent="0.3">
      <c r="C104" s="4"/>
      <c r="D104" s="4"/>
      <c r="E104" s="4"/>
      <c r="I104" s="121"/>
      <c r="J104" s="121"/>
      <c r="K104" s="121"/>
      <c r="L104" s="92"/>
      <c r="M104" s="92"/>
      <c r="N104" s="120"/>
      <c r="O104" s="120"/>
      <c r="P104" s="120"/>
      <c r="Q104" s="120"/>
      <c r="R104" s="4"/>
      <c r="S104" s="4"/>
      <c r="T104" s="4"/>
      <c r="U104" s="92"/>
      <c r="V104" s="92"/>
      <c r="W104" s="92"/>
      <c r="X104" s="92"/>
      <c r="Y104" s="104"/>
      <c r="Z104" s="92"/>
      <c r="AA104" s="92"/>
      <c r="AB104" s="4"/>
      <c r="AC104" s="4"/>
      <c r="AD104" s="4"/>
      <c r="AE104" s="4"/>
      <c r="AF104" s="4"/>
      <c r="AG104" s="4"/>
      <c r="AH104" s="4"/>
      <c r="AI104" s="4"/>
      <c r="AMF104"/>
      <c r="AMG104"/>
      <c r="AMH104"/>
      <c r="AMI104"/>
      <c r="AMJ104"/>
      <c r="AMK104"/>
      <c r="AML104"/>
      <c r="AMM104"/>
      <c r="AMN104"/>
      <c r="AMO104"/>
      <c r="AMP104"/>
      <c r="AMQ104"/>
      <c r="AMR104"/>
      <c r="AMS104"/>
      <c r="AMT104"/>
      <c r="AMU104"/>
      <c r="AMV104"/>
      <c r="AMW104"/>
    </row>
    <row r="105" spans="3:1037" ht="15.6" x14ac:dyDescent="0.3">
      <c r="C105" s="4"/>
      <c r="D105" s="4"/>
      <c r="E105" s="4"/>
      <c r="I105" s="121"/>
      <c r="J105" s="121"/>
      <c r="K105" s="121"/>
      <c r="L105" s="92"/>
      <c r="M105" s="92"/>
      <c r="N105" s="120"/>
      <c r="O105" s="120"/>
      <c r="P105" s="120"/>
      <c r="Q105" s="120"/>
      <c r="R105" s="4"/>
      <c r="S105" s="4"/>
      <c r="T105" s="4"/>
      <c r="U105" s="92"/>
      <c r="V105" s="92"/>
      <c r="W105" s="92"/>
      <c r="X105" s="92"/>
      <c r="Y105" s="104"/>
      <c r="Z105" s="92"/>
      <c r="AA105" s="92"/>
      <c r="AB105" s="4"/>
      <c r="AC105" s="4"/>
      <c r="AD105" s="4"/>
      <c r="AE105" s="4"/>
      <c r="AF105" s="4"/>
      <c r="AG105" s="4"/>
      <c r="AH105" s="4"/>
      <c r="AI105" s="4"/>
      <c r="AMF105"/>
      <c r="AMG105"/>
      <c r="AMH105"/>
      <c r="AMI105"/>
      <c r="AMJ105"/>
      <c r="AMK105"/>
      <c r="AML105"/>
      <c r="AMM105"/>
      <c r="AMN105"/>
      <c r="AMO105"/>
      <c r="AMP105"/>
      <c r="AMQ105"/>
      <c r="AMR105"/>
      <c r="AMS105"/>
      <c r="AMT105"/>
      <c r="AMU105"/>
      <c r="AMV105"/>
      <c r="AMW105"/>
    </row>
    <row r="106" spans="3:1037" ht="15.6" x14ac:dyDescent="0.3">
      <c r="C106" s="4"/>
      <c r="D106" s="4"/>
      <c r="E106" s="4"/>
      <c r="I106" s="121"/>
      <c r="J106" s="121"/>
      <c r="K106" s="121"/>
      <c r="L106" s="92"/>
      <c r="M106" s="92"/>
      <c r="N106" s="120"/>
      <c r="O106" s="120"/>
      <c r="P106" s="120"/>
      <c r="Q106" s="120"/>
      <c r="R106" s="4"/>
      <c r="S106" s="4"/>
      <c r="T106" s="4"/>
      <c r="U106" s="92"/>
      <c r="V106" s="92"/>
      <c r="W106" s="92"/>
      <c r="X106" s="92"/>
      <c r="Y106" s="104"/>
      <c r="Z106" s="92"/>
      <c r="AA106" s="92"/>
      <c r="AB106" s="4"/>
      <c r="AC106" s="4"/>
      <c r="AD106" s="4"/>
      <c r="AE106" s="4"/>
      <c r="AF106" s="4"/>
      <c r="AG106" s="4"/>
      <c r="AH106" s="4"/>
      <c r="AI106" s="4"/>
      <c r="AMF106"/>
      <c r="AMG106"/>
      <c r="AMH106"/>
      <c r="AMI106"/>
      <c r="AMJ106"/>
      <c r="AMK106"/>
      <c r="AML106"/>
      <c r="AMM106"/>
      <c r="AMN106"/>
      <c r="AMO106"/>
      <c r="AMP106"/>
      <c r="AMQ106"/>
      <c r="AMR106"/>
      <c r="AMS106"/>
      <c r="AMT106"/>
      <c r="AMU106"/>
      <c r="AMV106"/>
      <c r="AMW106"/>
    </row>
    <row r="107" spans="3:1037" ht="15.6" x14ac:dyDescent="0.3">
      <c r="C107" s="4"/>
      <c r="D107" s="4"/>
      <c r="E107" s="4"/>
      <c r="I107" s="121"/>
      <c r="J107" s="121"/>
      <c r="K107" s="121"/>
      <c r="L107" s="92"/>
      <c r="M107" s="92"/>
      <c r="N107" s="120"/>
      <c r="O107" s="120"/>
      <c r="P107" s="120"/>
      <c r="Q107" s="120"/>
      <c r="R107" s="4"/>
      <c r="S107" s="4"/>
      <c r="T107" s="4"/>
      <c r="U107" s="92"/>
      <c r="V107" s="92"/>
      <c r="W107" s="92"/>
      <c r="X107" s="92"/>
      <c r="Y107" s="104"/>
      <c r="Z107" s="92"/>
      <c r="AA107" s="92"/>
      <c r="AB107" s="4"/>
      <c r="AC107" s="4"/>
      <c r="AD107" s="4"/>
      <c r="AE107" s="4"/>
      <c r="AF107" s="4"/>
      <c r="AG107" s="4"/>
      <c r="AH107" s="4"/>
      <c r="AI107" s="4"/>
      <c r="AMF107"/>
      <c r="AMG107"/>
      <c r="AMH107"/>
      <c r="AMI107"/>
      <c r="AMJ107"/>
      <c r="AMK107"/>
      <c r="AML107"/>
      <c r="AMM107"/>
      <c r="AMN107"/>
      <c r="AMO107"/>
      <c r="AMP107"/>
      <c r="AMQ107"/>
      <c r="AMR107"/>
      <c r="AMS107"/>
      <c r="AMT107"/>
      <c r="AMU107"/>
      <c r="AMV107"/>
      <c r="AMW107"/>
    </row>
    <row r="108" spans="3:1037" ht="15.6" x14ac:dyDescent="0.3">
      <c r="C108" s="4"/>
      <c r="D108" s="4"/>
      <c r="E108" s="4"/>
      <c r="I108" s="121"/>
      <c r="J108" s="121"/>
      <c r="K108" s="121"/>
      <c r="L108" s="92"/>
      <c r="M108" s="92"/>
      <c r="N108" s="120"/>
      <c r="O108" s="120"/>
      <c r="P108" s="120"/>
      <c r="Q108" s="120"/>
      <c r="R108" s="4"/>
      <c r="S108" s="4"/>
      <c r="T108" s="4"/>
      <c r="U108" s="92"/>
      <c r="V108" s="92"/>
      <c r="W108" s="92"/>
      <c r="X108" s="92"/>
      <c r="Y108" s="104"/>
      <c r="Z108" s="92"/>
      <c r="AA108" s="92"/>
      <c r="AB108" s="4"/>
      <c r="AC108" s="4"/>
      <c r="AD108" s="4"/>
      <c r="AE108" s="4"/>
      <c r="AF108" s="4"/>
      <c r="AG108" s="4"/>
      <c r="AH108" s="4"/>
      <c r="AI108" s="4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</row>
    <row r="109" spans="3:1037" ht="15.6" x14ac:dyDescent="0.3">
      <c r="C109" s="4"/>
      <c r="D109" s="4"/>
      <c r="E109" s="4"/>
      <c r="I109" s="121"/>
      <c r="J109" s="121"/>
      <c r="K109" s="121"/>
      <c r="L109" s="92"/>
      <c r="M109" s="92"/>
      <c r="N109" s="120"/>
      <c r="O109" s="120"/>
      <c r="P109" s="120"/>
      <c r="Q109" s="120"/>
      <c r="R109" s="4"/>
      <c r="S109" s="4"/>
      <c r="T109" s="4"/>
      <c r="U109" s="92"/>
      <c r="V109" s="92"/>
      <c r="W109" s="92"/>
      <c r="X109" s="92"/>
      <c r="Y109" s="104"/>
      <c r="Z109" s="92"/>
      <c r="AA109" s="92"/>
      <c r="AB109" s="4"/>
      <c r="AC109" s="4"/>
      <c r="AD109" s="4"/>
      <c r="AE109" s="4"/>
      <c r="AF109" s="4"/>
      <c r="AG109" s="4"/>
      <c r="AH109" s="4"/>
      <c r="AI109" s="4"/>
      <c r="AMF109"/>
      <c r="AMG109"/>
      <c r="AMH109"/>
      <c r="AMI109"/>
      <c r="AMJ109"/>
      <c r="AMK109"/>
      <c r="AML109"/>
      <c r="AMM109"/>
      <c r="AMN109"/>
      <c r="AMO109"/>
      <c r="AMP109"/>
      <c r="AMQ109"/>
      <c r="AMR109"/>
      <c r="AMS109"/>
      <c r="AMT109"/>
      <c r="AMU109"/>
      <c r="AMV109"/>
      <c r="AMW109"/>
    </row>
    <row r="110" spans="3:1037" ht="15.6" x14ac:dyDescent="0.3">
      <c r="C110" s="4"/>
      <c r="D110" s="4"/>
      <c r="E110" s="4"/>
      <c r="I110" s="121"/>
      <c r="J110" s="121"/>
      <c r="K110" s="121"/>
      <c r="L110" s="92"/>
      <c r="M110" s="92"/>
      <c r="N110" s="120"/>
      <c r="O110" s="120"/>
      <c r="P110" s="120"/>
      <c r="Q110" s="120"/>
      <c r="R110" s="4"/>
      <c r="S110" s="4"/>
      <c r="T110" s="4"/>
      <c r="U110" s="92"/>
      <c r="V110" s="92"/>
      <c r="W110" s="92"/>
      <c r="X110" s="92"/>
      <c r="Y110" s="104"/>
      <c r="Z110" s="92"/>
      <c r="AA110" s="92"/>
      <c r="AB110" s="4"/>
      <c r="AC110" s="4"/>
      <c r="AD110" s="4"/>
      <c r="AE110" s="4"/>
      <c r="AF110" s="4"/>
      <c r="AG110" s="4"/>
      <c r="AH110" s="4"/>
      <c r="AI110" s="4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</row>
    <row r="111" spans="3:1037" ht="15.6" x14ac:dyDescent="0.3">
      <c r="C111" s="4"/>
      <c r="D111" s="4"/>
      <c r="E111" s="4"/>
      <c r="I111" s="121"/>
      <c r="J111" s="121"/>
      <c r="K111" s="121"/>
      <c r="L111" s="92"/>
      <c r="M111" s="92"/>
      <c r="N111" s="120"/>
      <c r="O111" s="120"/>
      <c r="P111" s="120"/>
      <c r="Q111" s="120"/>
      <c r="R111" s="4"/>
      <c r="S111" s="4"/>
      <c r="T111" s="4"/>
      <c r="U111" s="92"/>
      <c r="V111" s="92"/>
      <c r="W111" s="92"/>
      <c r="X111" s="92"/>
      <c r="Y111" s="104"/>
      <c r="Z111" s="92"/>
      <c r="AA111" s="92"/>
      <c r="AB111" s="4"/>
      <c r="AC111" s="4"/>
      <c r="AD111" s="4"/>
      <c r="AE111" s="4"/>
      <c r="AF111" s="4"/>
      <c r="AG111" s="4"/>
      <c r="AH111" s="4"/>
      <c r="AI111" s="4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</row>
    <row r="112" spans="3:1037" ht="15.6" x14ac:dyDescent="0.3">
      <c r="C112" s="4"/>
      <c r="D112" s="4"/>
      <c r="E112" s="4"/>
      <c r="I112" s="121"/>
      <c r="J112" s="121"/>
      <c r="K112" s="121"/>
      <c r="L112" s="92"/>
      <c r="M112" s="92"/>
      <c r="N112" s="120"/>
      <c r="O112" s="120"/>
      <c r="P112" s="120"/>
      <c r="Q112" s="120"/>
      <c r="R112" s="4"/>
      <c r="S112" s="4"/>
      <c r="T112" s="4"/>
      <c r="U112" s="92"/>
      <c r="V112" s="92"/>
      <c r="W112" s="92"/>
      <c r="X112" s="92"/>
      <c r="Y112" s="104"/>
      <c r="Z112" s="92"/>
      <c r="AA112" s="92"/>
      <c r="AB112" s="4"/>
      <c r="AC112" s="4"/>
      <c r="AD112" s="4"/>
      <c r="AE112" s="4"/>
      <c r="AF112" s="4"/>
      <c r="AG112" s="4"/>
      <c r="AH112" s="4"/>
      <c r="AI112" s="4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</row>
    <row r="113" spans="3:1037" ht="15.6" x14ac:dyDescent="0.3">
      <c r="C113" s="4"/>
      <c r="D113" s="4"/>
      <c r="E113" s="4"/>
      <c r="I113" s="121"/>
      <c r="J113" s="121"/>
      <c r="K113" s="121"/>
      <c r="L113" s="92"/>
      <c r="M113" s="92"/>
      <c r="N113" s="120"/>
      <c r="O113" s="120"/>
      <c r="P113" s="120"/>
      <c r="Q113" s="120"/>
      <c r="R113" s="4"/>
      <c r="S113" s="4"/>
      <c r="T113" s="4"/>
      <c r="U113" s="92"/>
      <c r="V113" s="92"/>
      <c r="W113" s="92"/>
      <c r="X113" s="92"/>
      <c r="Y113" s="104"/>
      <c r="Z113" s="92"/>
      <c r="AA113" s="92"/>
      <c r="AB113" s="4"/>
      <c r="AC113" s="4"/>
      <c r="AD113" s="4"/>
      <c r="AE113" s="4"/>
      <c r="AF113" s="4"/>
      <c r="AG113" s="4"/>
      <c r="AH113" s="4"/>
      <c r="AI113" s="4"/>
      <c r="AMF113"/>
      <c r="AMG113"/>
      <c r="AMH113"/>
      <c r="AMI113"/>
      <c r="AMJ113"/>
      <c r="AMK113"/>
      <c r="AML113"/>
      <c r="AMM113"/>
      <c r="AMN113"/>
      <c r="AMO113"/>
      <c r="AMP113"/>
      <c r="AMQ113"/>
      <c r="AMR113"/>
      <c r="AMS113"/>
      <c r="AMT113"/>
      <c r="AMU113"/>
      <c r="AMV113"/>
      <c r="AMW113"/>
    </row>
    <row r="114" spans="3:1037" ht="15.6" x14ac:dyDescent="0.3">
      <c r="C114" s="4"/>
      <c r="D114" s="4"/>
      <c r="E114" s="4"/>
      <c r="I114" s="121"/>
      <c r="J114" s="121"/>
      <c r="K114" s="121"/>
      <c r="L114" s="92"/>
      <c r="M114" s="92"/>
      <c r="N114" s="120"/>
      <c r="O114" s="120"/>
      <c r="P114" s="120"/>
      <c r="Q114" s="120"/>
      <c r="R114" s="4"/>
      <c r="S114" s="4"/>
      <c r="T114" s="4"/>
      <c r="U114" s="92"/>
      <c r="V114" s="92"/>
      <c r="W114" s="92"/>
      <c r="X114" s="92"/>
      <c r="Y114" s="104"/>
      <c r="Z114" s="92"/>
      <c r="AA114" s="92"/>
      <c r="AB114" s="4"/>
      <c r="AC114" s="4"/>
      <c r="AD114" s="4"/>
      <c r="AE114" s="4"/>
      <c r="AF114" s="4"/>
      <c r="AG114" s="4"/>
      <c r="AH114" s="4"/>
      <c r="AI114" s="4"/>
      <c r="AMF114"/>
      <c r="AMG114"/>
      <c r="AMH114"/>
      <c r="AMI114"/>
      <c r="AMJ114"/>
      <c r="AMK114"/>
      <c r="AML114"/>
      <c r="AMM114"/>
      <c r="AMN114"/>
      <c r="AMO114"/>
      <c r="AMP114"/>
      <c r="AMQ114"/>
      <c r="AMR114"/>
      <c r="AMS114"/>
      <c r="AMT114"/>
      <c r="AMU114"/>
      <c r="AMV114"/>
      <c r="AMW114"/>
    </row>
    <row r="115" spans="3:1037" ht="15.6" x14ac:dyDescent="0.3">
      <c r="C115" s="4"/>
      <c r="D115" s="4"/>
      <c r="E115" s="4"/>
      <c r="I115" s="121"/>
      <c r="J115" s="121"/>
      <c r="K115" s="121"/>
      <c r="L115" s="92"/>
      <c r="M115" s="92"/>
      <c r="N115" s="120"/>
      <c r="O115" s="120"/>
      <c r="P115" s="120"/>
      <c r="Q115" s="120"/>
      <c r="R115" s="4"/>
      <c r="S115" s="4"/>
      <c r="T115" s="4"/>
      <c r="U115" s="92"/>
      <c r="V115" s="92"/>
      <c r="W115" s="92"/>
      <c r="X115" s="92"/>
      <c r="Y115" s="104"/>
      <c r="Z115" s="92"/>
      <c r="AA115" s="92"/>
      <c r="AB115" s="4"/>
      <c r="AC115" s="4"/>
      <c r="AD115" s="4"/>
      <c r="AE115" s="4"/>
      <c r="AF115" s="4"/>
      <c r="AG115" s="4"/>
      <c r="AH115" s="4"/>
      <c r="AI115" s="4"/>
      <c r="AMF115"/>
      <c r="AMG115"/>
      <c r="AMH115"/>
      <c r="AMI115"/>
      <c r="AMJ115"/>
      <c r="AMK115"/>
      <c r="AML115"/>
      <c r="AMM115"/>
      <c r="AMN115"/>
      <c r="AMO115"/>
      <c r="AMP115"/>
      <c r="AMQ115"/>
      <c r="AMR115"/>
      <c r="AMS115"/>
      <c r="AMT115"/>
      <c r="AMU115"/>
      <c r="AMV115"/>
      <c r="AMW115"/>
    </row>
    <row r="116" spans="3:1037" ht="15.6" x14ac:dyDescent="0.3">
      <c r="C116" s="4"/>
      <c r="D116" s="4"/>
      <c r="E116" s="4"/>
      <c r="I116" s="121"/>
      <c r="J116" s="121"/>
      <c r="K116" s="121"/>
      <c r="L116" s="92"/>
      <c r="M116" s="92"/>
      <c r="N116" s="120"/>
      <c r="O116" s="120"/>
      <c r="P116" s="120"/>
      <c r="Q116" s="120"/>
      <c r="R116" s="4"/>
      <c r="S116" s="4"/>
      <c r="T116" s="4"/>
      <c r="U116" s="92"/>
      <c r="V116" s="92"/>
      <c r="W116" s="92"/>
      <c r="X116" s="92"/>
      <c r="Y116" s="104"/>
      <c r="Z116" s="92"/>
      <c r="AA116" s="92"/>
      <c r="AB116" s="4"/>
      <c r="AC116" s="4"/>
      <c r="AD116" s="4"/>
      <c r="AE116" s="4"/>
      <c r="AF116" s="4"/>
      <c r="AG116" s="4"/>
      <c r="AH116" s="4"/>
      <c r="AI116" s="4"/>
      <c r="AMF116"/>
      <c r="AMG116"/>
      <c r="AMH116"/>
      <c r="AMI116"/>
      <c r="AMJ116"/>
      <c r="AMK116"/>
      <c r="AML116"/>
      <c r="AMM116"/>
      <c r="AMN116"/>
      <c r="AMO116"/>
      <c r="AMP116"/>
      <c r="AMQ116"/>
      <c r="AMR116"/>
      <c r="AMS116"/>
      <c r="AMT116"/>
      <c r="AMU116"/>
      <c r="AMV116"/>
      <c r="AMW116"/>
    </row>
    <row r="117" spans="3:1037" ht="15.6" x14ac:dyDescent="0.3">
      <c r="C117" s="4"/>
      <c r="D117" s="4"/>
      <c r="E117" s="4"/>
      <c r="I117" s="121"/>
      <c r="J117" s="121"/>
      <c r="K117" s="121"/>
      <c r="L117" s="92"/>
      <c r="M117" s="92"/>
      <c r="N117" s="120"/>
      <c r="O117" s="120"/>
      <c r="P117" s="120"/>
      <c r="Q117" s="120"/>
      <c r="R117" s="4"/>
      <c r="S117" s="4"/>
      <c r="T117" s="4"/>
      <c r="U117" s="92"/>
      <c r="V117" s="92"/>
      <c r="W117" s="92"/>
      <c r="X117" s="92"/>
      <c r="Y117" s="104"/>
      <c r="Z117" s="92"/>
      <c r="AA117" s="92"/>
      <c r="AB117" s="4"/>
      <c r="AC117" s="4"/>
      <c r="AD117" s="4"/>
      <c r="AE117" s="4"/>
      <c r="AF117" s="4"/>
      <c r="AG117" s="4"/>
      <c r="AH117" s="4"/>
      <c r="AI117" s="4"/>
      <c r="AMF117"/>
      <c r="AMG117"/>
      <c r="AMH117"/>
      <c r="AMI117"/>
      <c r="AMJ117"/>
      <c r="AMK117"/>
      <c r="AML117"/>
      <c r="AMM117"/>
      <c r="AMN117"/>
      <c r="AMO117"/>
      <c r="AMP117"/>
      <c r="AMQ117"/>
      <c r="AMR117"/>
      <c r="AMS117"/>
      <c r="AMT117"/>
      <c r="AMU117"/>
      <c r="AMV117"/>
      <c r="AMW117"/>
    </row>
    <row r="118" spans="3:1037" ht="15.6" x14ac:dyDescent="0.3">
      <c r="C118" s="4"/>
      <c r="D118" s="4"/>
      <c r="E118" s="4"/>
      <c r="I118" s="121"/>
      <c r="J118" s="121"/>
      <c r="K118" s="121"/>
      <c r="L118" s="92"/>
      <c r="M118" s="92"/>
      <c r="N118" s="120"/>
      <c r="O118" s="120"/>
      <c r="P118" s="120"/>
      <c r="Q118" s="120"/>
      <c r="R118" s="4"/>
      <c r="S118" s="4"/>
      <c r="T118" s="4"/>
      <c r="U118" s="92"/>
      <c r="V118" s="92"/>
      <c r="W118" s="92"/>
      <c r="X118" s="92"/>
      <c r="Y118" s="104"/>
      <c r="Z118" s="92"/>
      <c r="AA118" s="92"/>
      <c r="AB118" s="4"/>
      <c r="AC118" s="4"/>
      <c r="AD118" s="4"/>
      <c r="AE118" s="4"/>
      <c r="AF118" s="4"/>
      <c r="AG118" s="4"/>
      <c r="AH118" s="4"/>
      <c r="AI118" s="4"/>
      <c r="AMF118"/>
      <c r="AMG118"/>
      <c r="AMH118"/>
      <c r="AMI118"/>
      <c r="AMJ118"/>
      <c r="AMK118"/>
      <c r="AML118"/>
      <c r="AMM118"/>
      <c r="AMN118"/>
      <c r="AMO118"/>
      <c r="AMP118"/>
      <c r="AMQ118"/>
      <c r="AMR118"/>
      <c r="AMS118"/>
      <c r="AMT118"/>
      <c r="AMU118"/>
      <c r="AMV118"/>
      <c r="AMW118"/>
    </row>
    <row r="119" spans="3:1037" ht="15.6" x14ac:dyDescent="0.3">
      <c r="C119" s="4"/>
      <c r="D119" s="4"/>
      <c r="E119" s="4"/>
      <c r="I119" s="121"/>
      <c r="J119" s="121"/>
      <c r="K119" s="121"/>
      <c r="L119" s="92"/>
      <c r="M119" s="92"/>
      <c r="N119" s="120"/>
      <c r="O119" s="120"/>
      <c r="P119" s="120"/>
      <c r="Q119" s="120"/>
      <c r="R119" s="4"/>
      <c r="S119" s="4"/>
      <c r="T119" s="4"/>
      <c r="U119" s="92"/>
      <c r="V119" s="92"/>
      <c r="W119" s="92"/>
      <c r="X119" s="92"/>
      <c r="Y119" s="104"/>
      <c r="Z119" s="92"/>
      <c r="AA119" s="92"/>
      <c r="AB119" s="4"/>
      <c r="AC119" s="4"/>
      <c r="AD119" s="4"/>
      <c r="AE119" s="4"/>
      <c r="AF119" s="4"/>
      <c r="AG119" s="4"/>
      <c r="AH119" s="4"/>
      <c r="AI119" s="4"/>
      <c r="AMF119"/>
      <c r="AMG119"/>
      <c r="AMH119"/>
      <c r="AMI119"/>
      <c r="AMJ119"/>
      <c r="AMK119"/>
      <c r="AML119"/>
      <c r="AMM119"/>
      <c r="AMN119"/>
      <c r="AMO119"/>
      <c r="AMP119"/>
      <c r="AMQ119"/>
      <c r="AMR119"/>
      <c r="AMS119"/>
      <c r="AMT119"/>
      <c r="AMU119"/>
      <c r="AMV119"/>
      <c r="AMW119"/>
    </row>
    <row r="120" spans="3:1037" ht="15.6" x14ac:dyDescent="0.3">
      <c r="C120" s="4"/>
      <c r="D120" s="4"/>
      <c r="E120" s="4"/>
      <c r="I120" s="121"/>
      <c r="J120" s="121"/>
      <c r="K120" s="121"/>
      <c r="L120" s="92"/>
      <c r="M120" s="92"/>
      <c r="N120" s="120"/>
      <c r="O120" s="120"/>
      <c r="P120" s="120"/>
      <c r="Q120" s="120"/>
      <c r="R120" s="4"/>
      <c r="S120" s="4"/>
      <c r="T120" s="4"/>
      <c r="U120" s="92"/>
      <c r="V120" s="92"/>
      <c r="W120" s="92"/>
      <c r="X120" s="92"/>
      <c r="Y120" s="104"/>
      <c r="Z120" s="92"/>
      <c r="AA120" s="92"/>
      <c r="AB120" s="4"/>
      <c r="AC120" s="4"/>
      <c r="AD120" s="4"/>
      <c r="AE120" s="4"/>
      <c r="AF120" s="4"/>
      <c r="AG120" s="4"/>
      <c r="AH120" s="4"/>
      <c r="AI120" s="4"/>
      <c r="AMF120"/>
      <c r="AMG120"/>
      <c r="AMH120"/>
      <c r="AMI120"/>
      <c r="AMJ120"/>
      <c r="AMK120"/>
      <c r="AML120"/>
      <c r="AMM120"/>
      <c r="AMN120"/>
      <c r="AMO120"/>
      <c r="AMP120"/>
      <c r="AMQ120"/>
      <c r="AMR120"/>
      <c r="AMS120"/>
      <c r="AMT120"/>
      <c r="AMU120"/>
      <c r="AMV120"/>
      <c r="AMW120"/>
    </row>
    <row r="121" spans="3:1037" ht="15.6" x14ac:dyDescent="0.3">
      <c r="C121" s="4"/>
      <c r="D121" s="4"/>
      <c r="E121" s="4"/>
      <c r="I121" s="121"/>
      <c r="J121" s="121"/>
      <c r="K121" s="121"/>
      <c r="L121" s="92"/>
      <c r="M121" s="92"/>
      <c r="N121" s="120"/>
      <c r="O121" s="120"/>
      <c r="P121" s="120"/>
      <c r="Q121" s="120"/>
      <c r="R121" s="4"/>
      <c r="S121" s="4"/>
      <c r="T121" s="4"/>
      <c r="U121" s="92"/>
      <c r="V121" s="92"/>
      <c r="W121" s="92"/>
      <c r="X121" s="92"/>
      <c r="Y121" s="104"/>
      <c r="Z121" s="92"/>
      <c r="AA121" s="92"/>
      <c r="AB121" s="4"/>
      <c r="AC121" s="4"/>
      <c r="AD121" s="4"/>
      <c r="AE121" s="4"/>
      <c r="AF121" s="4"/>
      <c r="AG121" s="4"/>
      <c r="AH121" s="4"/>
      <c r="AI121" s="4"/>
      <c r="AMF121"/>
      <c r="AMG121"/>
      <c r="AMH121"/>
      <c r="AMI121"/>
      <c r="AMJ121"/>
      <c r="AMK121"/>
      <c r="AML121"/>
      <c r="AMM121"/>
      <c r="AMN121"/>
      <c r="AMO121"/>
      <c r="AMP121"/>
      <c r="AMQ121"/>
      <c r="AMR121"/>
      <c r="AMS121"/>
      <c r="AMT121"/>
      <c r="AMU121"/>
      <c r="AMV121"/>
      <c r="AMW121"/>
    </row>
    <row r="122" spans="3:1037" ht="15.6" x14ac:dyDescent="0.3">
      <c r="C122" s="4"/>
      <c r="D122" s="4"/>
      <c r="E122" s="4"/>
      <c r="I122" s="121"/>
      <c r="J122" s="121"/>
      <c r="K122" s="121"/>
      <c r="L122" s="92"/>
      <c r="M122" s="92"/>
      <c r="N122" s="120"/>
      <c r="O122" s="120"/>
      <c r="P122" s="120"/>
      <c r="Q122" s="120"/>
      <c r="R122" s="4"/>
      <c r="S122" s="4"/>
      <c r="T122" s="4"/>
      <c r="U122" s="92"/>
      <c r="V122" s="92"/>
      <c r="W122" s="92"/>
      <c r="X122" s="92"/>
      <c r="Y122" s="104"/>
      <c r="Z122" s="92"/>
      <c r="AA122" s="92"/>
      <c r="AB122" s="4"/>
      <c r="AC122" s="4"/>
      <c r="AD122" s="4"/>
      <c r="AE122" s="4"/>
      <c r="AF122" s="4"/>
      <c r="AG122" s="4"/>
      <c r="AH122" s="4"/>
      <c r="AI122" s="4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</row>
    <row r="123" spans="3:1037" ht="15.6" x14ac:dyDescent="0.3">
      <c r="C123" s="4"/>
      <c r="D123" s="4"/>
      <c r="E123" s="4"/>
      <c r="I123" s="121"/>
      <c r="J123" s="121"/>
      <c r="K123" s="121"/>
      <c r="L123" s="92"/>
      <c r="M123" s="92"/>
      <c r="N123" s="120"/>
      <c r="O123" s="120"/>
      <c r="P123" s="120"/>
      <c r="Q123" s="120"/>
      <c r="R123" s="4"/>
      <c r="S123" s="4"/>
      <c r="T123" s="4"/>
      <c r="U123" s="92"/>
      <c r="V123" s="92"/>
      <c r="W123" s="92"/>
      <c r="X123" s="92"/>
      <c r="Y123" s="104"/>
      <c r="Z123" s="92"/>
      <c r="AA123" s="92"/>
      <c r="AB123" s="4"/>
      <c r="AC123" s="4"/>
      <c r="AD123" s="4"/>
      <c r="AE123" s="4"/>
      <c r="AF123" s="4"/>
      <c r="AG123" s="4"/>
      <c r="AH123" s="4"/>
      <c r="AI123" s="4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</row>
    <row r="124" spans="3:1037" ht="15.6" x14ac:dyDescent="0.3">
      <c r="C124" s="4"/>
      <c r="D124" s="4"/>
      <c r="E124" s="4"/>
      <c r="I124" s="121"/>
      <c r="J124" s="121"/>
      <c r="K124" s="121"/>
      <c r="L124" s="92"/>
      <c r="M124" s="92"/>
      <c r="N124" s="120"/>
      <c r="O124" s="120"/>
      <c r="P124" s="120"/>
      <c r="Q124" s="120"/>
      <c r="R124" s="4"/>
      <c r="S124" s="4"/>
      <c r="T124" s="4"/>
      <c r="U124" s="92"/>
      <c r="V124" s="92"/>
      <c r="W124" s="92"/>
      <c r="X124" s="92"/>
      <c r="Y124" s="104"/>
      <c r="Z124" s="92"/>
      <c r="AA124" s="92"/>
      <c r="AB124" s="4"/>
      <c r="AC124" s="4"/>
      <c r="AD124" s="4"/>
      <c r="AE124" s="4"/>
      <c r="AF124" s="4"/>
      <c r="AG124" s="4"/>
      <c r="AH124" s="4"/>
      <c r="AI124" s="4"/>
      <c r="AMF124"/>
      <c r="AMG124"/>
      <c r="AMH124"/>
      <c r="AMI124"/>
      <c r="AMJ124"/>
      <c r="AMK124"/>
      <c r="AML124"/>
      <c r="AMM124"/>
      <c r="AMN124"/>
      <c r="AMO124"/>
      <c r="AMP124"/>
      <c r="AMQ124"/>
      <c r="AMR124"/>
      <c r="AMS124"/>
      <c r="AMT124"/>
      <c r="AMU124"/>
      <c r="AMV124"/>
      <c r="AMW124"/>
    </row>
    <row r="125" spans="3:1037" ht="15.6" x14ac:dyDescent="0.3">
      <c r="C125" s="4"/>
      <c r="D125" s="4"/>
      <c r="E125" s="4"/>
      <c r="I125" s="121"/>
      <c r="J125" s="121"/>
      <c r="K125" s="121"/>
      <c r="L125" s="92"/>
      <c r="M125" s="92"/>
      <c r="N125" s="120"/>
      <c r="O125" s="120"/>
      <c r="P125" s="120"/>
      <c r="Q125" s="120"/>
      <c r="R125" s="4"/>
      <c r="S125" s="4"/>
      <c r="T125" s="4"/>
      <c r="U125" s="92"/>
      <c r="V125" s="92"/>
      <c r="W125" s="92"/>
      <c r="X125" s="92"/>
      <c r="Y125" s="104"/>
      <c r="Z125" s="92"/>
      <c r="AA125" s="92"/>
      <c r="AB125" s="4"/>
      <c r="AC125" s="4"/>
      <c r="AD125" s="4"/>
      <c r="AE125" s="4"/>
      <c r="AF125" s="4"/>
      <c r="AG125" s="4"/>
      <c r="AH125" s="4"/>
      <c r="AI125" s="4"/>
      <c r="AMF125"/>
      <c r="AMG125"/>
      <c r="AMH125"/>
      <c r="AMI125"/>
      <c r="AMJ125"/>
      <c r="AMK125"/>
      <c r="AML125"/>
      <c r="AMM125"/>
      <c r="AMN125"/>
      <c r="AMO125"/>
      <c r="AMP125"/>
      <c r="AMQ125"/>
      <c r="AMR125"/>
      <c r="AMS125"/>
      <c r="AMT125"/>
      <c r="AMU125"/>
      <c r="AMV125"/>
      <c r="AMW125"/>
    </row>
    <row r="126" spans="3:1037" ht="15.6" x14ac:dyDescent="0.3">
      <c r="C126" s="4"/>
      <c r="D126" s="4"/>
      <c r="E126" s="4"/>
      <c r="I126" s="121"/>
      <c r="J126" s="121"/>
      <c r="K126" s="121"/>
      <c r="L126" s="92"/>
      <c r="M126" s="92"/>
      <c r="N126" s="120"/>
      <c r="O126" s="120"/>
      <c r="P126" s="120"/>
      <c r="Q126" s="120"/>
      <c r="R126" s="4"/>
      <c r="S126" s="4"/>
      <c r="T126" s="4"/>
      <c r="U126" s="92"/>
      <c r="V126" s="92"/>
      <c r="W126" s="92"/>
      <c r="X126" s="92"/>
      <c r="Y126" s="104"/>
      <c r="Z126" s="92"/>
      <c r="AA126" s="92"/>
      <c r="AB126" s="4"/>
      <c r="AC126" s="4"/>
      <c r="AD126" s="4"/>
      <c r="AE126" s="4"/>
      <c r="AF126" s="4"/>
      <c r="AG126" s="4"/>
      <c r="AH126" s="4"/>
      <c r="AI126" s="4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</row>
    <row r="127" spans="3:1037" ht="15.6" x14ac:dyDescent="0.3">
      <c r="C127" s="4"/>
      <c r="D127" s="4"/>
      <c r="E127" s="4"/>
      <c r="I127" s="121"/>
      <c r="J127" s="121"/>
      <c r="K127" s="121"/>
      <c r="L127" s="92"/>
      <c r="M127" s="92"/>
      <c r="N127" s="120"/>
      <c r="O127" s="120"/>
      <c r="P127" s="120"/>
      <c r="Q127" s="120"/>
      <c r="R127" s="4"/>
      <c r="S127" s="4"/>
      <c r="T127" s="4"/>
      <c r="U127" s="92"/>
      <c r="V127" s="92"/>
      <c r="W127" s="92"/>
      <c r="X127" s="92"/>
      <c r="Y127" s="104"/>
      <c r="Z127" s="92"/>
      <c r="AA127" s="92"/>
      <c r="AB127" s="4"/>
      <c r="AC127" s="4"/>
      <c r="AD127" s="4"/>
      <c r="AE127" s="4"/>
      <c r="AF127" s="4"/>
      <c r="AG127" s="4"/>
      <c r="AH127" s="4"/>
      <c r="AI127" s="4"/>
      <c r="AMF127"/>
      <c r="AMG127"/>
      <c r="AMH127"/>
      <c r="AMI127"/>
      <c r="AMJ127"/>
      <c r="AMK127"/>
      <c r="AML127"/>
      <c r="AMM127"/>
      <c r="AMN127"/>
      <c r="AMO127"/>
      <c r="AMP127"/>
      <c r="AMQ127"/>
      <c r="AMR127"/>
      <c r="AMS127"/>
      <c r="AMT127"/>
      <c r="AMU127"/>
      <c r="AMV127"/>
      <c r="AMW127"/>
    </row>
    <row r="128" spans="3:1037" ht="15.6" x14ac:dyDescent="0.3">
      <c r="C128" s="4"/>
      <c r="D128" s="4"/>
      <c r="E128" s="4"/>
      <c r="I128" s="121"/>
      <c r="J128" s="121"/>
      <c r="K128" s="121"/>
      <c r="L128" s="92"/>
      <c r="M128" s="92"/>
      <c r="N128" s="120"/>
      <c r="O128" s="120"/>
      <c r="P128" s="120"/>
      <c r="Q128" s="120"/>
      <c r="R128" s="4"/>
      <c r="S128" s="4"/>
      <c r="T128" s="4"/>
      <c r="U128" s="92"/>
      <c r="V128" s="92"/>
      <c r="W128" s="92"/>
      <c r="X128" s="92"/>
      <c r="Y128" s="104"/>
      <c r="Z128" s="92"/>
      <c r="AA128" s="92"/>
      <c r="AB128" s="4"/>
      <c r="AC128" s="4"/>
      <c r="AD128" s="4"/>
      <c r="AE128" s="4"/>
      <c r="AF128" s="4"/>
      <c r="AG128" s="4"/>
      <c r="AH128" s="4"/>
      <c r="AI128" s="4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</row>
    <row r="129" spans="3:1037" ht="15.6" x14ac:dyDescent="0.3">
      <c r="C129" s="4"/>
      <c r="D129" s="4"/>
      <c r="E129" s="4"/>
      <c r="I129" s="121"/>
      <c r="J129" s="121"/>
      <c r="K129" s="121"/>
      <c r="L129" s="92"/>
      <c r="M129" s="92"/>
      <c r="N129" s="120"/>
      <c r="O129" s="120"/>
      <c r="P129" s="120"/>
      <c r="Q129" s="120"/>
      <c r="R129" s="4"/>
      <c r="S129" s="4"/>
      <c r="T129" s="4"/>
      <c r="U129" s="92"/>
      <c r="V129" s="92"/>
      <c r="W129" s="92"/>
      <c r="X129" s="92"/>
      <c r="Y129" s="104"/>
      <c r="Z129" s="92"/>
      <c r="AA129" s="92"/>
      <c r="AB129" s="4"/>
      <c r="AC129" s="4"/>
      <c r="AD129" s="4"/>
      <c r="AE129" s="4"/>
      <c r="AF129" s="4"/>
      <c r="AG129" s="4"/>
      <c r="AH129" s="4"/>
      <c r="AI129" s="4"/>
      <c r="AMF129"/>
      <c r="AMG129"/>
      <c r="AMH129"/>
      <c r="AMI129"/>
      <c r="AMJ129"/>
      <c r="AMK129"/>
      <c r="AML129"/>
      <c r="AMM129"/>
      <c r="AMN129"/>
      <c r="AMO129"/>
      <c r="AMP129"/>
      <c r="AMQ129"/>
      <c r="AMR129"/>
      <c r="AMS129"/>
      <c r="AMT129"/>
      <c r="AMU129"/>
      <c r="AMV129"/>
      <c r="AMW129"/>
    </row>
    <row r="130" spans="3:1037" ht="15.6" x14ac:dyDescent="0.3">
      <c r="C130" s="4"/>
      <c r="D130" s="4"/>
      <c r="E130" s="4"/>
      <c r="I130" s="121"/>
      <c r="J130" s="121"/>
      <c r="K130" s="121"/>
      <c r="L130" s="92"/>
      <c r="M130" s="92"/>
      <c r="N130" s="120"/>
      <c r="O130" s="120"/>
      <c r="P130" s="120"/>
      <c r="Q130" s="120"/>
      <c r="R130" s="4"/>
      <c r="S130" s="4"/>
      <c r="T130" s="4"/>
      <c r="U130" s="92"/>
      <c r="V130" s="92"/>
      <c r="W130" s="92"/>
      <c r="X130" s="92"/>
      <c r="Y130" s="104"/>
      <c r="Z130" s="92"/>
      <c r="AA130" s="92"/>
      <c r="AB130" s="4"/>
      <c r="AC130" s="4"/>
      <c r="AD130" s="4"/>
      <c r="AE130" s="4"/>
      <c r="AF130" s="4"/>
      <c r="AG130" s="4"/>
      <c r="AH130" s="4"/>
      <c r="AI130" s="4"/>
      <c r="AMF130"/>
      <c r="AMG130"/>
      <c r="AMH130"/>
      <c r="AMI130"/>
      <c r="AMJ130"/>
      <c r="AMK130"/>
      <c r="AML130"/>
      <c r="AMM130"/>
      <c r="AMN130"/>
      <c r="AMO130"/>
      <c r="AMP130"/>
      <c r="AMQ130"/>
      <c r="AMR130"/>
      <c r="AMS130"/>
      <c r="AMT130"/>
      <c r="AMU130"/>
      <c r="AMV130"/>
      <c r="AMW130"/>
    </row>
    <row r="131" spans="3:1037" ht="15.6" x14ac:dyDescent="0.3">
      <c r="C131" s="4"/>
      <c r="D131" s="4"/>
      <c r="E131" s="4"/>
      <c r="I131" s="121"/>
      <c r="J131" s="121"/>
      <c r="K131" s="121"/>
      <c r="L131" s="92"/>
      <c r="M131" s="92"/>
      <c r="N131" s="120"/>
      <c r="O131" s="120"/>
      <c r="P131" s="120"/>
      <c r="Q131" s="120"/>
      <c r="R131" s="4"/>
      <c r="S131" s="4"/>
      <c r="T131" s="4"/>
      <c r="U131" s="92"/>
      <c r="V131" s="92"/>
      <c r="W131" s="92"/>
      <c r="X131" s="92"/>
      <c r="Y131" s="104"/>
      <c r="Z131" s="92"/>
      <c r="AA131" s="92"/>
      <c r="AB131" s="4"/>
      <c r="AC131" s="4"/>
      <c r="AD131" s="4"/>
      <c r="AE131" s="4"/>
      <c r="AF131" s="4"/>
      <c r="AG131" s="4"/>
      <c r="AH131" s="4"/>
      <c r="AI131" s="4"/>
      <c r="AMF131"/>
      <c r="AMG131"/>
      <c r="AMH131"/>
      <c r="AMI131"/>
      <c r="AMJ131"/>
      <c r="AMK131"/>
      <c r="AML131"/>
      <c r="AMM131"/>
      <c r="AMN131"/>
      <c r="AMO131"/>
      <c r="AMP131"/>
      <c r="AMQ131"/>
      <c r="AMR131"/>
      <c r="AMS131"/>
      <c r="AMT131"/>
      <c r="AMU131"/>
      <c r="AMV131"/>
      <c r="AMW131"/>
    </row>
  </sheetData>
  <mergeCells count="56">
    <mergeCell ref="U8:U9"/>
    <mergeCell ref="V8:V9"/>
    <mergeCell ref="A41:O42"/>
    <mergeCell ref="I76:K7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I71:K71"/>
    <mergeCell ref="I72:K72"/>
    <mergeCell ref="I73:K73"/>
    <mergeCell ref="I74:K74"/>
    <mergeCell ref="I75:K75"/>
    <mergeCell ref="A66:C66"/>
    <mergeCell ref="A67:C67"/>
    <mergeCell ref="A68:C68"/>
    <mergeCell ref="L69:M69"/>
    <mergeCell ref="I70:K70"/>
    <mergeCell ref="A59:C59"/>
    <mergeCell ref="A61:C61"/>
    <mergeCell ref="A62:C62"/>
    <mergeCell ref="A64:C64"/>
    <mergeCell ref="A65:C65"/>
    <mergeCell ref="A54:C54"/>
    <mergeCell ref="A55:C55"/>
    <mergeCell ref="A56:C56"/>
    <mergeCell ref="A57:C57"/>
    <mergeCell ref="A58:C58"/>
    <mergeCell ref="A48:C48"/>
    <mergeCell ref="A49:C49"/>
    <mergeCell ref="A50:C50"/>
    <mergeCell ref="A51:C51"/>
    <mergeCell ref="A53:C53"/>
    <mergeCell ref="A7:S7"/>
    <mergeCell ref="R8:S8"/>
    <mergeCell ref="A40:C40"/>
    <mergeCell ref="A46:C46"/>
    <mergeCell ref="A47:C47"/>
    <mergeCell ref="L8:L9"/>
    <mergeCell ref="M8:M9"/>
    <mergeCell ref="N8:N9"/>
    <mergeCell ref="O8:O9"/>
    <mergeCell ref="P8:P9"/>
    <mergeCell ref="Q8:Q9"/>
    <mergeCell ref="A4:L4"/>
    <mergeCell ref="N4:S4"/>
    <mergeCell ref="A5:S5"/>
    <mergeCell ref="A6:G6"/>
    <mergeCell ref="I6:S6"/>
  </mergeCells>
  <printOptions horizontalCentered="1" verticalCentered="1"/>
  <pageMargins left="0.70866141732283505" right="0.31496062992126" top="0.70866141732283505" bottom="0.98425196850393704" header="0.70866141732283505" footer="0.98425196850393704"/>
  <pageSetup paperSize="8" scale="26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AREA_04.02.2026</vt:lpstr>
      <vt:lpstr>'RERA AREA_04.02.2026'!Print_Area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bup</dc:creator>
  <cp:lastModifiedBy>Emmanuvel V</cp:lastModifiedBy>
  <cp:revision>4</cp:revision>
  <cp:lastPrinted>2025-08-28T05:31:00Z</cp:lastPrinted>
  <dcterms:created xsi:type="dcterms:W3CDTF">2015-06-05T18:17:00Z</dcterms:created>
  <dcterms:modified xsi:type="dcterms:W3CDTF">2026-02-10T12:22:32Z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41369FE520794742B91C065CE0885CEB_12</vt:lpwstr>
  </property>
  <property fmtid="{D5CDD505-2E9C-101B-9397-08002B2CF9AE}" pid="3" name="KSOProductBuildVer">
    <vt:lpwstr>1033-12.2.0.23196</vt:lpwstr>
  </property>
</Properties>
</file>