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CAZAR\RERA DOC\Others\13.02.2026\"/>
    </mc:Choice>
  </mc:AlternateContent>
  <xr:revisionPtr revIDLastSave="0" documentId="13_ncr:1_{BCD26E07-66C3-4BC7-BEFD-68E70D989A4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RERA AREA_11.02.2026 " sheetId="4" r:id="rId1"/>
  </sheets>
  <definedNames>
    <definedName name="_xlnm.Print_Area" localSheetId="0">'RERA AREA_11.02.2026 '!$B$4:$P$74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2" i="4" l="1"/>
  <c r="K11" i="4"/>
  <c r="N11" i="4"/>
  <c r="M10" i="4"/>
  <c r="P34" i="4"/>
  <c r="P36" i="4" s="1"/>
  <c r="J34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0" i="4"/>
  <c r="J72" i="4"/>
  <c r="J71" i="4"/>
  <c r="J70" i="4"/>
  <c r="J64" i="4"/>
  <c r="J63" i="4"/>
  <c r="J61" i="4"/>
  <c r="J58" i="4"/>
  <c r="J59" i="4" s="1"/>
  <c r="J56" i="4"/>
  <c r="J53" i="4"/>
  <c r="J52" i="4"/>
  <c r="J51" i="4"/>
  <c r="J50" i="4"/>
  <c r="J49" i="4"/>
  <c r="J45" i="4"/>
  <c r="J44" i="4"/>
  <c r="J43" i="4"/>
  <c r="I34" i="4"/>
  <c r="H34" i="4"/>
  <c r="G34" i="4"/>
  <c r="J65" i="4" l="1"/>
  <c r="K34" i="4"/>
  <c r="L11" i="4" s="1"/>
  <c r="O34" i="4"/>
  <c r="J54" i="4"/>
  <c r="J73" i="4"/>
  <c r="J46" i="4"/>
  <c r="J66" i="4" l="1"/>
  <c r="L19" i="4"/>
  <c r="M19" i="4" s="1"/>
  <c r="L29" i="4"/>
  <c r="M29" i="4" s="1"/>
  <c r="L17" i="4"/>
  <c r="M17" i="4" s="1"/>
  <c r="L15" i="4"/>
  <c r="M15" i="4" s="1"/>
  <c r="L14" i="4"/>
  <c r="M14" i="4" s="1"/>
  <c r="L25" i="4"/>
  <c r="M25" i="4" s="1"/>
  <c r="L23" i="4"/>
  <c r="M23" i="4" s="1"/>
  <c r="L32" i="4"/>
  <c r="M32" i="4" s="1"/>
  <c r="L20" i="4"/>
  <c r="M20" i="4" s="1"/>
  <c r="L31" i="4"/>
  <c r="M31" i="4" s="1"/>
  <c r="L30" i="4"/>
  <c r="M30" i="4" s="1"/>
  <c r="L18" i="4"/>
  <c r="M18" i="4" s="1"/>
  <c r="L26" i="4"/>
  <c r="M26" i="4" s="1"/>
  <c r="M11" i="4"/>
  <c r="L27" i="4"/>
  <c r="M27" i="4" s="1"/>
  <c r="L13" i="4"/>
  <c r="M13" i="4" s="1"/>
  <c r="L24" i="4"/>
  <c r="M24" i="4" s="1"/>
  <c r="M12" i="4"/>
  <c r="L22" i="4"/>
  <c r="M22" i="4" s="1"/>
  <c r="L28" i="4"/>
  <c r="M28" i="4" s="1"/>
  <c r="L16" i="4"/>
  <c r="M16" i="4" s="1"/>
  <c r="L21" i="4"/>
  <c r="M21" i="4" s="1"/>
  <c r="L10" i="4"/>
  <c r="L34" i="4" l="1"/>
  <c r="M34" i="4"/>
  <c r="N23" i="4" l="1"/>
  <c r="N32" i="4"/>
  <c r="N20" i="4"/>
  <c r="N31" i="4"/>
  <c r="N18" i="4"/>
  <c r="N22" i="4"/>
  <c r="N10" i="4"/>
  <c r="N21" i="4"/>
  <c r="N19" i="4"/>
  <c r="N14" i="4"/>
  <c r="N24" i="4"/>
  <c r="N30" i="4"/>
  <c r="N15" i="4"/>
  <c r="N26" i="4"/>
  <c r="N25" i="4"/>
  <c r="N29" i="4"/>
  <c r="N17" i="4"/>
  <c r="N28" i="4"/>
  <c r="N16" i="4"/>
  <c r="N27" i="4"/>
  <c r="N13" i="4"/>
  <c r="N12" i="4"/>
  <c r="N34" i="4" l="1"/>
</calcChain>
</file>

<file path=xl/sharedStrings.xml><?xml version="1.0" encoding="utf-8"?>
<sst xmlns="http://schemas.openxmlformats.org/spreadsheetml/2006/main" count="106" uniqueCount="80">
  <si>
    <t>S.No.</t>
  </si>
  <si>
    <t xml:space="preserve">Floor </t>
  </si>
  <si>
    <t>Type</t>
  </si>
  <si>
    <t>Covered</t>
  </si>
  <si>
    <t>Open</t>
  </si>
  <si>
    <t>SECOND FLOOR</t>
  </si>
  <si>
    <t>FIRST FLOOR</t>
  </si>
  <si>
    <t>FOURTH FLOOR</t>
  </si>
  <si>
    <t>FIFTH FLOOR</t>
  </si>
  <si>
    <t>Basement Floor:</t>
  </si>
  <si>
    <t>Lift / Staircase / Lobby</t>
  </si>
  <si>
    <t>Over Head Tank</t>
  </si>
  <si>
    <t>E.B Room</t>
  </si>
  <si>
    <t xml:space="preserve">THIRD FLOOR </t>
  </si>
  <si>
    <t>SIXTH FLOOR</t>
  </si>
  <si>
    <t xml:space="preserve">SEVENTH FLOOR </t>
  </si>
  <si>
    <t>3BHK + 3T</t>
  </si>
  <si>
    <t>4BHK + 4T</t>
  </si>
  <si>
    <t>First Floor:</t>
  </si>
  <si>
    <t>Gym</t>
  </si>
  <si>
    <t>Reception Lobby</t>
  </si>
  <si>
    <t>Servant Toilet</t>
  </si>
  <si>
    <t>Swimming Machine Room</t>
  </si>
  <si>
    <t>TOTAL AREA</t>
  </si>
  <si>
    <t>COMMON AREA BREAK UP</t>
  </si>
  <si>
    <t>Fire Pump Room</t>
  </si>
  <si>
    <t>Stilit Floor:</t>
  </si>
  <si>
    <t>Security Room</t>
  </si>
  <si>
    <t>Typical Floor: (2nd to 7th Floor)</t>
  </si>
  <si>
    <t>Total 6 floors</t>
  </si>
  <si>
    <t>Duplex Floor: (8th &amp; 9th Floor)</t>
  </si>
  <si>
    <t>Terrace Floor</t>
  </si>
  <si>
    <t>Head Room/ LMR</t>
  </si>
  <si>
    <t>Total Common Area</t>
  </si>
  <si>
    <t>AMENITY AREA BREAK UP</t>
  </si>
  <si>
    <t>Multipurpose Hall</t>
  </si>
  <si>
    <t>Swimming Pool</t>
  </si>
  <si>
    <t>Total Amenity Area</t>
  </si>
  <si>
    <t>EIGTH &amp; NINETH FLOOR ( DUPLEX FLAT)</t>
  </si>
  <si>
    <t xml:space="preserve"> </t>
  </si>
  <si>
    <t>1A</t>
  </si>
  <si>
    <t>1B</t>
  </si>
  <si>
    <t>1C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</si>
  <si>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</si>
  <si>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</si>
  <si>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</si>
  <si>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</si>
  <si>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</si>
  <si>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</si>
  <si>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</si>
  <si>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</si>
  <si>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</si>
  <si>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>5A</t>
  </si>
  <si>
    <t>5B</t>
  </si>
  <si>
    <t>5C</t>
  </si>
  <si>
    <t>6A</t>
  </si>
  <si>
    <t>6B</t>
  </si>
  <si>
    <t>6C</t>
  </si>
  <si>
    <t>7A</t>
  </si>
  <si>
    <t>7B</t>
  </si>
  <si>
    <t>7C</t>
  </si>
  <si>
    <t>PH1</t>
  </si>
  <si>
    <t>PH2</t>
  </si>
  <si>
    <t>(b)                     Exclusive Balcony (Sq.m)</t>
  </si>
  <si>
    <t xml:space="preserve"> (d)                                    Area of External Walls      (Sq.m)</t>
  </si>
  <si>
    <t>(f)           Proportionate                       Common Area                          (Sq.m)</t>
  </si>
  <si>
    <t>(i)                               Car Parking (Nos.)</t>
  </si>
  <si>
    <t>Apartment                No</t>
  </si>
  <si>
    <t>e = (a + b + c +d)          Floor area of the Apartment                   (Sq.m)</t>
  </si>
  <si>
    <t>g = (e+f)              Gross Area of the Apartment                (Sq.m)</t>
  </si>
  <si>
    <t xml:space="preserve">(h)                     UDS Land Area (Sq.m)                  </t>
  </si>
  <si>
    <t>VISITOR' S        CAR PARKING</t>
  </si>
  <si>
    <t>(a )                      Carpet Area (as Per Sec 2(k) of the RERA Act)         (Sq.m)</t>
  </si>
  <si>
    <t xml:space="preserve"> (C)                      Exclusive Verandah/  Utiltity / Service/ Open Terrace               (Sq.m)</t>
  </si>
  <si>
    <t>Site Address: ARC DEVELOPERS at  Old No. 1A, New No. 1, Cathedral Garden Road, Nungambakkam, Chennai 600034.Comprised in Old S.No 3404 Part,New R.S No.2/40 &amp; 2/62,Block No.1 of Mylapore Village, Mylapore Taluk.</t>
  </si>
  <si>
    <t xml:space="preserve">Grand  Total          </t>
  </si>
  <si>
    <t>Block</t>
  </si>
  <si>
    <t>NOTE</t>
  </si>
  <si>
    <t>Carparking  is calculated as per Norms =Floor Area of appartment /75 Sq.m = No.of Cars/ unit</t>
  </si>
  <si>
    <t xml:space="preserve">                                                                                                                            CARPET AREA STATEMENT                                                                                          DATE : 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</si>
</sst>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₹&quot;\ * #,##0_ ;_ &quot;₹&quot;\ * \-#,##0_ ;_ &quot;₹&quot;\ * &quot;-&quot;_ ;_ @_ "/>
    <numFmt numFmtId="164" formatCode="0.0000"/>
    <numFmt numFmtId="165" formatCode="0.00000"/>
    <numFmt numFmtId="166" formatCode="0.000"/>
  </numFmts>
  <fonts count="33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Book Antiqua"/>
      <family val="1"/>
    </font>
    <font>
      <sz val="12"/>
      <color rgb="FF000000"/>
      <name val="Book Antiqua"/>
      <family val="1"/>
    </font>
    <font>
      <sz val="14"/>
      <color rgb="FF000000"/>
      <name val="Calibri"/>
      <family val="2"/>
      <charset val="1"/>
    </font>
    <font>
      <sz val="14"/>
      <color rgb="FF000000"/>
      <name val="Book Antiqua"/>
      <family val="1"/>
    </font>
    <font>
      <sz val="16"/>
      <color rgb="FF000000"/>
      <name val="Calibri"/>
      <family val="2"/>
      <charset val="1"/>
    </font>
    <font>
      <sz val="16"/>
      <color rgb="FF000000"/>
      <name val="Book Antiqua"/>
      <family val="1"/>
    </font>
    <font>
      <b/>
      <sz val="16"/>
      <color rgb="FF000000"/>
      <name val="Calibri"/>
      <family val="2"/>
      <charset val="1"/>
    </font>
    <font>
      <b/>
      <u/>
      <sz val="16"/>
      <color rgb="FF000000"/>
      <name val="Book Antiqua"/>
      <family val="1"/>
    </font>
    <font>
      <sz val="12"/>
      <color theme="5" tint="-0.499984740745262"/>
      <name val="Calibri"/>
      <family val="2"/>
      <charset val="1"/>
    </font>
    <font>
      <sz val="14"/>
      <color theme="5" tint="-0.499984740745262"/>
      <name val="Book Antiqua"/>
      <family val="1"/>
    </font>
    <font>
      <b/>
      <sz val="12"/>
      <name val="Book Antiqua"/>
      <family val="1"/>
      <charset val="1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charset val="1"/>
    </font>
    <font>
      <sz val="12"/>
      <name val="Calibri"/>
      <family val="2"/>
      <charset val="1"/>
    </font>
    <font>
      <sz val="14"/>
      <name val="Book Antiqua"/>
      <family val="1"/>
    </font>
    <font>
      <b/>
      <u/>
      <sz val="14"/>
      <name val="Book Antiqua"/>
      <family val="1"/>
      <charset val="1"/>
    </font>
    <font>
      <sz val="14"/>
      <color theme="5" tint="-0.499984740745262"/>
      <name val="Calibri"/>
      <family val="2"/>
      <charset val="1"/>
    </font>
    <font>
      <sz val="14"/>
      <name val="Book Antiqua"/>
      <family val="1"/>
      <charset val="1"/>
    </font>
    <font>
      <b/>
      <sz val="14"/>
      <name val="Book Antiqua"/>
      <family val="1"/>
    </font>
    <font>
      <b/>
      <u/>
      <sz val="14"/>
      <name val="Book Antiqua"/>
      <family val="1"/>
    </font>
    <font>
      <b/>
      <sz val="14"/>
      <name val="Book Antiqua"/>
      <family val="1"/>
      <charset val="1"/>
    </font>
    <font>
      <b/>
      <sz val="14"/>
      <color rgb="FF000000"/>
      <name val="Book Antiqua"/>
      <family val="1"/>
    </font>
    <font>
      <sz val="14"/>
      <color theme="1"/>
      <name val="Book Antiqua"/>
      <family val="1"/>
    </font>
    <font>
      <u/>
      <sz val="14"/>
      <name val="Book Antiqua"/>
      <family val="1"/>
    </font>
    <font>
      <sz val="12"/>
      <color theme="5" tint="-0.499984740745262"/>
      <name val="Book Antiqua"/>
      <family val="1"/>
    </font>
    <font>
      <sz val="12"/>
      <name val="Book Antiqua"/>
      <family val="1"/>
    </font>
    <font>
      <b/>
      <sz val="18"/>
      <color rgb="FF000000"/>
      <name val="Book Antiqua"/>
      <family val="1"/>
    </font>
    <font>
      <b/>
      <sz val="16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16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/>
    <xf numFmtId="0" fontId="5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8" fillId="0" borderId="0" xfId="0" applyNumberFormat="1" applyFont="1"/>
    <xf numFmtId="2" fontId="10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9" fillId="0" borderId="0" xfId="0" applyFont="1"/>
    <xf numFmtId="2" fontId="9" fillId="0" borderId="0" xfId="0" applyNumberFormat="1" applyFont="1"/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2" fontId="1" fillId="0" borderId="0" xfId="0" applyNumberFormat="1" applyFont="1"/>
    <xf numFmtId="2" fontId="12" fillId="0" borderId="0" xfId="0" applyNumberFormat="1" applyFont="1" applyAlignment="1">
      <alignment horizontal="center"/>
    </xf>
    <xf numFmtId="2" fontId="12" fillId="0" borderId="0" xfId="0" applyNumberFormat="1" applyFont="1"/>
    <xf numFmtId="2" fontId="7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2" fontId="16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 wrapText="1"/>
    </xf>
    <xf numFmtId="2" fontId="15" fillId="0" borderId="0" xfId="0" applyNumberFormat="1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0" fontId="19" fillId="0" borderId="1" xfId="1" applyFont="1" applyBorder="1" applyAlignment="1">
      <alignment horizontal="center"/>
    </xf>
    <xf numFmtId="166" fontId="27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1" fontId="26" fillId="0" borderId="1" xfId="0" applyNumberFormat="1" applyFont="1" applyBorder="1" applyAlignment="1">
      <alignment horizontal="center" vertical="center"/>
    </xf>
    <xf numFmtId="166" fontId="27" fillId="0" borderId="1" xfId="0" quotePrefix="1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2" fontId="27" fillId="0" borderId="1" xfId="0" applyNumberFormat="1" applyFont="1" applyBorder="1" applyAlignment="1">
      <alignment horizontal="center"/>
    </xf>
    <xf numFmtId="2" fontId="17" fillId="0" borderId="0" xfId="0" applyNumberFormat="1" applyFont="1" applyAlignment="1">
      <alignment horizontal="center"/>
    </xf>
    <xf numFmtId="2" fontId="18" fillId="0" borderId="0" xfId="0" applyNumberFormat="1" applyFont="1"/>
    <xf numFmtId="2" fontId="5" fillId="0" borderId="0" xfId="0" applyNumberFormat="1" applyFont="1"/>
    <xf numFmtId="164" fontId="5" fillId="0" borderId="0" xfId="0" applyNumberFormat="1" applyFont="1"/>
    <xf numFmtId="2" fontId="19" fillId="0" borderId="0" xfId="2" applyNumberFormat="1" applyFont="1" applyFill="1" applyBorder="1" applyAlignment="1" applyProtection="1">
      <alignment horizontal="center" vertical="center"/>
    </xf>
    <xf numFmtId="0" fontId="6" fillId="0" borderId="0" xfId="0" applyFont="1"/>
    <xf numFmtId="2" fontId="19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2" fontId="13" fillId="0" borderId="0" xfId="0" applyNumberFormat="1" applyFont="1"/>
    <xf numFmtId="2" fontId="19" fillId="0" borderId="0" xfId="0" applyNumberFormat="1" applyFont="1"/>
    <xf numFmtId="2" fontId="22" fillId="0" borderId="0" xfId="0" applyNumberFormat="1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left" vertical="center"/>
    </xf>
    <xf numFmtId="2" fontId="23" fillId="0" borderId="0" xfId="0" applyNumberFormat="1" applyFont="1" applyAlignment="1">
      <alignment horizontal="left" vertical="center"/>
    </xf>
    <xf numFmtId="2" fontId="26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29" fillId="0" borderId="0" xfId="0" applyNumberFormat="1" applyFont="1"/>
    <xf numFmtId="2" fontId="30" fillId="0" borderId="0" xfId="0" applyNumberFormat="1" applyFont="1"/>
    <xf numFmtId="2" fontId="19" fillId="0" borderId="0" xfId="0" applyNumberFormat="1" applyFont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right"/>
    </xf>
    <xf numFmtId="0" fontId="22" fillId="0" borderId="0" xfId="0" applyFont="1" applyAlignment="1">
      <alignment horizontal="right" wrapText="1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11" fillId="0" borderId="0" xfId="1" applyFont="1" applyAlignment="1">
      <alignment horizontal="center" vertical="center"/>
    </xf>
    <xf numFmtId="2" fontId="11" fillId="0" borderId="0" xfId="1" applyNumberFormat="1" applyFont="1" applyAlignment="1">
      <alignment horizontal="center" vertical="center"/>
    </xf>
    <xf numFmtId="164" fontId="11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2" fontId="26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1" fontId="26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1" fontId="26" fillId="0" borderId="5" xfId="0" applyNumberFormat="1" applyFont="1" applyBorder="1" applyAlignment="1">
      <alignment horizontal="center" vertical="center"/>
    </xf>
    <xf numFmtId="1" fontId="26" fillId="0" borderId="6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 vertical="center"/>
    </xf>
    <xf numFmtId="2" fontId="26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/>
    <xf numFmtId="0" fontId="20" fillId="0" borderId="5" xfId="0" applyFont="1" applyBorder="1" applyAlignment="1">
      <alignment horizontal="right"/>
    </xf>
    <xf numFmtId="0" fontId="6" fillId="0" borderId="5" xfId="0" applyFont="1" applyBorder="1"/>
    <xf numFmtId="2" fontId="6" fillId="0" borderId="5" xfId="0" applyNumberFormat="1" applyFont="1" applyBorder="1"/>
    <xf numFmtId="0" fontId="20" fillId="0" borderId="5" xfId="0" applyFont="1" applyBorder="1"/>
    <xf numFmtId="2" fontId="6" fillId="0" borderId="5" xfId="0" applyNumberFormat="1" applyFont="1" applyBorder="1" applyAlignment="1">
      <alignment horizontal="center"/>
    </xf>
    <xf numFmtId="2" fontId="21" fillId="0" borderId="5" xfId="0" applyNumberFormat="1" applyFont="1" applyBorder="1"/>
    <xf numFmtId="2" fontId="18" fillId="0" borderId="5" xfId="0" applyNumberFormat="1" applyFont="1" applyBorder="1"/>
    <xf numFmtId="1" fontId="26" fillId="0" borderId="0" xfId="0" applyNumberFormat="1" applyFont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6" fillId="0" borderId="10" xfId="0" applyFont="1" applyBorder="1"/>
    <xf numFmtId="2" fontId="31" fillId="0" borderId="2" xfId="1" applyNumberFormat="1" applyFont="1" applyBorder="1" applyAlignment="1">
      <alignment horizontal="center" vertical="center" wrapText="1"/>
    </xf>
    <xf numFmtId="2" fontId="31" fillId="0" borderId="14" xfId="1" applyNumberFormat="1" applyFont="1" applyBorder="1" applyAlignment="1">
      <alignment horizontal="center" vertical="center" wrapText="1"/>
    </xf>
    <xf numFmtId="2" fontId="31" fillId="0" borderId="1" xfId="1" applyNumberFormat="1" applyFont="1" applyBorder="1" applyAlignment="1">
      <alignment horizontal="center" vertical="center" wrapText="1"/>
    </xf>
    <xf numFmtId="2" fontId="31" fillId="0" borderId="7" xfId="1" applyNumberFormat="1" applyFont="1" applyBorder="1" applyAlignment="1">
      <alignment horizontal="center" vertical="center" wrapText="1"/>
    </xf>
    <xf numFmtId="2" fontId="31" fillId="0" borderId="3" xfId="1" applyNumberFormat="1" applyFont="1" applyBorder="1" applyAlignment="1">
      <alignment horizontal="center" vertical="center" wrapText="1"/>
    </xf>
    <xf numFmtId="0" fontId="31" fillId="0" borderId="0" xfId="1" quotePrefix="1" applyFont="1" applyAlignment="1">
      <alignment horizontal="center" vertical="center"/>
    </xf>
    <xf numFmtId="0" fontId="31" fillId="0" borderId="0" xfId="1" applyFont="1" applyAlignment="1">
      <alignment horizontal="center" vertical="center" wrapText="1"/>
    </xf>
    <xf numFmtId="2" fontId="31" fillId="0" borderId="0" xfId="1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2" fontId="7" fillId="0" borderId="0" xfId="0" applyNumberFormat="1" applyFont="1" applyAlignment="1">
      <alignment horizontal="center"/>
    </xf>
    <xf numFmtId="42" fontId="26" fillId="0" borderId="0" xfId="0" applyNumberFormat="1" applyFont="1" applyAlignment="1">
      <alignment horizontal="center" vertical="center"/>
    </xf>
    <xf numFmtId="2" fontId="26" fillId="0" borderId="0" xfId="0" applyNumberFormat="1" applyFont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1" fontId="11" fillId="0" borderId="0" xfId="1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vertical="center" wrapText="1"/>
    </xf>
    <xf numFmtId="1" fontId="1" fillId="0" borderId="0" xfId="0" applyNumberFormat="1" applyFont="1"/>
    <xf numFmtId="1" fontId="5" fillId="0" borderId="0" xfId="0" applyNumberFormat="1" applyFont="1"/>
    <xf numFmtId="1" fontId="7" fillId="0" borderId="1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0" xfId="0" applyFont="1"/>
    <xf numFmtId="2" fontId="7" fillId="0" borderId="0" xfId="0" applyNumberFormat="1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1" fillId="0" borderId="11" xfId="1" quotePrefix="1" applyFont="1" applyBorder="1" applyAlignment="1">
      <alignment horizontal="center" vertical="center"/>
    </xf>
    <xf numFmtId="0" fontId="31" fillId="0" borderId="12" xfId="1" quotePrefix="1" applyFont="1" applyBorder="1" applyAlignment="1">
      <alignment horizontal="center" vertical="center"/>
    </xf>
    <xf numFmtId="0" fontId="31" fillId="0" borderId="13" xfId="1" quotePrefix="1" applyFont="1" applyBorder="1" applyAlignment="1">
      <alignment horizontal="center" vertical="center"/>
    </xf>
    <xf numFmtId="0" fontId="31" fillId="0" borderId="2" xfId="1" applyFont="1" applyBorder="1" applyAlignment="1">
      <alignment horizontal="center" vertical="center" wrapText="1"/>
    </xf>
    <xf numFmtId="0" fontId="31" fillId="0" borderId="9" xfId="1" applyFont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0" fontId="31" fillId="0" borderId="3" xfId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2" fontId="23" fillId="0" borderId="1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wrapText="1"/>
    </xf>
    <xf numFmtId="0" fontId="32" fillId="0" borderId="0" xfId="0" applyFont="1" applyAlignment="1">
      <alignment horizontal="left"/>
    </xf>
    <xf numFmtId="0" fontId="28" fillId="0" borderId="0" xfId="0" applyFont="1" applyAlignment="1">
      <alignment horizontal="right"/>
    </xf>
    <xf numFmtId="0" fontId="19" fillId="0" borderId="0" xfId="0" applyFont="1" applyAlignment="1">
      <alignment horizontal="right" wrapText="1"/>
    </xf>
    <xf numFmtId="0" fontId="24" fillId="0" borderId="0" xfId="0" applyFont="1" applyAlignment="1">
      <alignment horizontal="right" vertical="center"/>
    </xf>
    <xf numFmtId="0" fontId="23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B19F6-2473-45E6-87D8-1683D7DD5DAF}">
  <sheetPr>
    <pageSetUpPr fitToPage="1"/>
  </sheetPr>
  <dimension ref="B1:AMU136"/>
  <sheetViews>
    <sheetView tabSelected="1" topLeftCell="A25" zoomScale="55" zoomScaleNormal="55" zoomScaleSheetLayoutView="70" workbookViewId="0">
      <selection activeCell="U8" sqref="U8"/>
    </sheetView>
  </sheetViews>
  <sheetFormatPr defaultColWidth="9.109375" defaultRowHeight="21" x14ac:dyDescent="0.4"/>
  <cols>
    <col min="2" max="3" width="10.33203125" style="1" bestFit="1" customWidth="1"/>
    <col min="4" max="4" width="27.33203125" style="4" customWidth="1"/>
    <col min="5" max="5" width="15.109375" style="4" bestFit="1" customWidth="1"/>
    <col min="6" max="6" width="17.33203125" style="4" bestFit="1" customWidth="1"/>
    <col min="7" max="7" width="23.5546875" style="7" customWidth="1"/>
    <col min="8" max="8" width="16" style="7" customWidth="1"/>
    <col min="9" max="9" width="27.6640625" style="7" customWidth="1"/>
    <col min="10" max="10" width="20.109375" style="19" customWidth="1"/>
    <col min="11" max="11" width="27.6640625" style="19" customWidth="1"/>
    <col min="12" max="12" width="22.33203125" style="19" customWidth="1"/>
    <col min="13" max="13" width="21.6640625" style="39" customWidth="1"/>
    <col min="14" max="14" width="22.5546875" style="39" customWidth="1"/>
    <col min="15" max="15" width="12.109375" style="12" customWidth="1"/>
    <col min="16" max="17" width="12" style="13" customWidth="1"/>
    <col min="18" max="19" width="10.6640625" style="13" customWidth="1"/>
    <col min="20" max="22" width="12.6640625" style="7" customWidth="1"/>
    <col min="23" max="23" width="12.6640625" style="22" customWidth="1"/>
    <col min="24" max="24" width="12.6640625" style="7" customWidth="1"/>
    <col min="25" max="25" width="14" style="7" customWidth="1"/>
    <col min="26" max="26" width="9.6640625" style="13" customWidth="1"/>
    <col min="27" max="27" width="10.33203125" style="13" bestFit="1" customWidth="1"/>
    <col min="28" max="28" width="10.88671875" style="13" bestFit="1" customWidth="1"/>
    <col min="29" max="29" width="21.44140625" style="13" bestFit="1" customWidth="1"/>
    <col min="30" max="30" width="10.5546875" style="10" bestFit="1" customWidth="1"/>
    <col min="31" max="31" width="9.88671875" style="10" bestFit="1" customWidth="1"/>
    <col min="32" max="32" width="13.44140625" style="10" bestFit="1" customWidth="1"/>
    <col min="33" max="33" width="21.5546875" style="10" bestFit="1" customWidth="1"/>
    <col min="34" max="1035" width="9.109375" style="1"/>
  </cols>
  <sheetData>
    <row r="1" spans="2:44" hidden="1" x14ac:dyDescent="0.4"/>
    <row r="2" spans="2:44" hidden="1" x14ac:dyDescent="0.4"/>
    <row r="3" spans="2:44" hidden="1" x14ac:dyDescent="0.4"/>
    <row r="4" spans="2:44" ht="84.75" customHeight="1" thickBot="1" x14ac:dyDescent="0.45"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65"/>
    </row>
    <row r="5" spans="2:44" s="14" customFormat="1" ht="39.75" customHeight="1" x14ac:dyDescent="0.4">
      <c r="B5" s="131" t="s">
        <v>79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3"/>
      <c r="Q5" s="110"/>
      <c r="R5" s="120"/>
      <c r="S5" s="120"/>
      <c r="T5" s="72"/>
      <c r="U5" s="72"/>
      <c r="V5" s="72"/>
      <c r="W5" s="73"/>
      <c r="X5" s="72"/>
      <c r="Y5" s="72"/>
      <c r="Z5" s="71"/>
      <c r="AA5" s="71"/>
      <c r="AB5" s="71"/>
      <c r="AC5" s="71"/>
      <c r="AD5" s="15"/>
      <c r="AE5" s="15"/>
      <c r="AF5" s="15"/>
      <c r="AG5" s="15"/>
    </row>
    <row r="6" spans="2:44" s="16" customFormat="1" ht="60" customHeight="1" x14ac:dyDescent="0.3">
      <c r="B6" s="134" t="s">
        <v>74</v>
      </c>
      <c r="C6" s="135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7"/>
      <c r="Q6" s="111"/>
      <c r="R6" s="120"/>
      <c r="S6" s="120"/>
      <c r="T6" s="72"/>
      <c r="U6" s="72"/>
      <c r="V6" s="72"/>
      <c r="W6" s="73"/>
      <c r="X6" s="72"/>
      <c r="Y6" s="72"/>
      <c r="Z6" s="71"/>
      <c r="AA6" s="71"/>
      <c r="AB6" s="71"/>
      <c r="AC6" s="71"/>
      <c r="AD6" s="17"/>
      <c r="AE6" s="17"/>
      <c r="AF6" s="17"/>
      <c r="AG6" s="17"/>
    </row>
    <row r="7" spans="2:44" s="17" customFormat="1" ht="24.9" customHeight="1" x14ac:dyDescent="0.3">
      <c r="B7" s="105"/>
      <c r="C7" s="106"/>
      <c r="D7" s="107"/>
      <c r="E7" s="108"/>
      <c r="F7" s="108"/>
      <c r="G7" s="107"/>
      <c r="H7" s="107"/>
      <c r="I7" s="107"/>
      <c r="J7" s="107"/>
      <c r="K7" s="107">
        <v>3670.63</v>
      </c>
      <c r="L7" s="107">
        <v>1168.8</v>
      </c>
      <c r="M7" s="107"/>
      <c r="N7" s="107">
        <v>1449.5</v>
      </c>
      <c r="O7" s="107"/>
      <c r="P7" s="109"/>
      <c r="Q7" s="112"/>
      <c r="R7" s="120"/>
      <c r="S7" s="120"/>
      <c r="T7" s="72"/>
      <c r="U7" s="72"/>
      <c r="V7" s="72"/>
      <c r="W7" s="72"/>
      <c r="X7" s="72"/>
      <c r="Y7" s="72"/>
      <c r="Z7" s="72"/>
      <c r="AA7" s="72"/>
      <c r="AB7" s="72"/>
      <c r="AC7" s="72"/>
    </row>
    <row r="8" spans="2:44" s="3" customFormat="1" ht="68.25" customHeight="1" x14ac:dyDescent="0.3">
      <c r="B8" s="138" t="s">
        <v>0</v>
      </c>
      <c r="C8" s="139" t="s">
        <v>76</v>
      </c>
      <c r="D8" s="141" t="s">
        <v>1</v>
      </c>
      <c r="E8" s="139" t="s">
        <v>2</v>
      </c>
      <c r="F8" s="142" t="s">
        <v>67</v>
      </c>
      <c r="G8" s="144" t="s">
        <v>72</v>
      </c>
      <c r="H8" s="144" t="s">
        <v>63</v>
      </c>
      <c r="I8" s="144" t="s">
        <v>73</v>
      </c>
      <c r="J8" s="144" t="s">
        <v>64</v>
      </c>
      <c r="K8" s="144" t="s">
        <v>68</v>
      </c>
      <c r="L8" s="144" t="s">
        <v>65</v>
      </c>
      <c r="M8" s="144" t="s">
        <v>69</v>
      </c>
      <c r="N8" s="147" t="s">
        <v>70</v>
      </c>
      <c r="O8" s="145" t="s">
        <v>66</v>
      </c>
      <c r="P8" s="146"/>
      <c r="Q8" s="113"/>
      <c r="R8" s="121"/>
      <c r="S8" s="122"/>
      <c r="T8" s="75"/>
      <c r="U8" s="76"/>
      <c r="V8" s="76"/>
      <c r="W8" s="77"/>
      <c r="X8" s="76"/>
      <c r="Y8" s="76"/>
      <c r="Z8" s="74"/>
      <c r="AA8" s="74"/>
      <c r="AB8" s="74"/>
      <c r="AC8" s="25"/>
      <c r="AD8" s="25"/>
      <c r="AE8" s="26"/>
      <c r="AF8" s="26"/>
      <c r="AG8" s="25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2:44" s="3" customFormat="1" ht="49.5" customHeight="1" x14ac:dyDescent="0.4">
      <c r="B9" s="138"/>
      <c r="C9" s="140"/>
      <c r="D9" s="141"/>
      <c r="E9" s="140"/>
      <c r="F9" s="143"/>
      <c r="G9" s="144"/>
      <c r="H9" s="144"/>
      <c r="I9" s="144"/>
      <c r="J9" s="144"/>
      <c r="K9" s="144"/>
      <c r="L9" s="144"/>
      <c r="M9" s="144"/>
      <c r="N9" s="147"/>
      <c r="O9" s="35" t="s">
        <v>3</v>
      </c>
      <c r="P9" s="86" t="s">
        <v>4</v>
      </c>
      <c r="Q9" s="102"/>
      <c r="R9" s="78"/>
      <c r="S9" s="122"/>
      <c r="T9" s="75"/>
      <c r="U9" s="79"/>
      <c r="V9" s="79"/>
      <c r="W9" s="80"/>
      <c r="X9" s="79"/>
      <c r="Y9" s="79"/>
      <c r="Z9" s="78"/>
      <c r="AA9" s="78"/>
      <c r="AB9" s="78"/>
      <c r="AC9" s="10"/>
      <c r="AD9" s="10"/>
      <c r="AE9" s="27"/>
      <c r="AF9" s="10"/>
      <c r="AG9" s="10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2:44" s="3" customFormat="1" ht="24.9" customHeight="1" x14ac:dyDescent="0.4">
      <c r="B10" s="87">
        <v>1</v>
      </c>
      <c r="C10" s="103">
        <v>1</v>
      </c>
      <c r="D10" s="141" t="s">
        <v>6</v>
      </c>
      <c r="E10" s="29" t="s">
        <v>16</v>
      </c>
      <c r="F10" s="118" t="s">
        <v>40</v>
      </c>
      <c r="G10" s="38">
        <v>115.571</v>
      </c>
      <c r="H10" s="36">
        <v>4.6959999999999997</v>
      </c>
      <c r="I10" s="38">
        <v>2.5739999999999998</v>
      </c>
      <c r="J10" s="32">
        <v>9.5500000000000007</v>
      </c>
      <c r="K10" s="32">
        <f>G10+H10+I10+J10</f>
        <v>132.39099999999999</v>
      </c>
      <c r="L10" s="32">
        <f>(K10/$K$34)*$L$7</f>
        <v>42.155835464891204</v>
      </c>
      <c r="M10" s="31">
        <f>K10+L10</f>
        <v>174.54683546489119</v>
      </c>
      <c r="N10" s="31">
        <f>$N$7/$M$34*M10</f>
        <v>52.280016689219558</v>
      </c>
      <c r="O10" s="37">
        <v>1</v>
      </c>
      <c r="P10" s="88"/>
      <c r="Q10" s="114"/>
      <c r="R10" s="81"/>
      <c r="S10" s="81"/>
      <c r="T10" s="21"/>
      <c r="U10" s="21"/>
      <c r="V10" s="21"/>
      <c r="W10" s="1"/>
      <c r="X10" s="81"/>
      <c r="Y10" s="81"/>
      <c r="Z10" s="81"/>
      <c r="AA10" s="10"/>
      <c r="AB10" s="10"/>
      <c r="AC10" s="10"/>
      <c r="AD10" s="10"/>
      <c r="AE10" s="28"/>
      <c r="AF10" s="10"/>
      <c r="AG10" s="10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2:44" s="3" customFormat="1" ht="24.9" customHeight="1" x14ac:dyDescent="0.4">
      <c r="B11" s="87">
        <v>2</v>
      </c>
      <c r="C11" s="103">
        <v>1</v>
      </c>
      <c r="D11" s="141"/>
      <c r="E11" s="29" t="s">
        <v>16</v>
      </c>
      <c r="F11" s="118" t="s">
        <v>41</v>
      </c>
      <c r="G11" s="38">
        <v>92.647999999999996</v>
      </c>
      <c r="H11" s="30">
        <v>5.94</v>
      </c>
      <c r="I11" s="38">
        <v>2.508</v>
      </c>
      <c r="J11" s="32">
        <v>9.69</v>
      </c>
      <c r="K11" s="32">
        <f>G11+H11+I11+J11</f>
        <v>110.78599999999999</v>
      </c>
      <c r="L11" s="32">
        <f>(K11/$K$34)*$L$7</f>
        <v>35.276388786348292</v>
      </c>
      <c r="M11" s="31">
        <f>K11+L11</f>
        <v>146.06238878634827</v>
      </c>
      <c r="N11" s="31">
        <f>$N$7/$M$34*M11</f>
        <v>43.748396257539241</v>
      </c>
      <c r="O11" s="37">
        <v>1</v>
      </c>
      <c r="P11" s="88"/>
      <c r="Q11" s="114"/>
      <c r="R11" s="81"/>
      <c r="S11" s="81"/>
      <c r="T11" s="21"/>
      <c r="U11" s="21"/>
      <c r="V11" s="21"/>
      <c r="W11" s="1"/>
      <c r="X11" s="81"/>
      <c r="Y11" s="81"/>
      <c r="Z11" s="81"/>
      <c r="AA11" s="10"/>
      <c r="AB11" s="10"/>
      <c r="AC11" s="10"/>
      <c r="AD11" s="10"/>
      <c r="AE11" s="28"/>
      <c r="AF11" s="10"/>
      <c r="AG11" s="10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2:44" s="3" customFormat="1" ht="24.9" customHeight="1" x14ac:dyDescent="0.4">
      <c r="B12" s="87">
        <v>3</v>
      </c>
      <c r="C12" s="103">
        <v>1</v>
      </c>
      <c r="D12" s="141"/>
      <c r="E12" s="29" t="s">
        <v>16</v>
      </c>
      <c r="F12" s="118" t="s">
        <v>42</v>
      </c>
      <c r="G12" s="38">
        <v>118.11199999999999</v>
      </c>
      <c r="H12" s="30">
        <v>12.275</v>
      </c>
      <c r="I12" s="38">
        <v>3.7090000000000001</v>
      </c>
      <c r="J12" s="32">
        <v>13.31</v>
      </c>
      <c r="K12" s="32">
        <f t="shared" ref="K12:K32" si="0">G12+H12+I12+J12</f>
        <v>147.40600000000001</v>
      </c>
      <c r="L12" s="32">
        <f>(K12/$K$34)*$L$7</f>
        <v>46.936899657361558</v>
      </c>
      <c r="M12" s="31">
        <f t="shared" ref="M12:M32" si="1">K12+L12</f>
        <v>194.34289965736156</v>
      </c>
      <c r="N12" s="31">
        <f>$N$7/$M$34*M12</f>
        <v>58.209305316004098</v>
      </c>
      <c r="O12" s="37">
        <v>1</v>
      </c>
      <c r="P12" s="88"/>
      <c r="Q12" s="114"/>
      <c r="R12" s="81"/>
      <c r="S12" s="81"/>
      <c r="T12" s="21"/>
      <c r="U12" s="21"/>
      <c r="V12" s="21"/>
      <c r="W12" s="82"/>
      <c r="X12" s="81"/>
      <c r="Y12" s="81"/>
      <c r="Z12" s="81"/>
      <c r="AA12" s="10"/>
      <c r="AB12" s="10"/>
      <c r="AC12" s="10"/>
      <c r="AD12" s="10"/>
      <c r="AE12" s="28"/>
      <c r="AF12" s="10"/>
      <c r="AG12" s="10"/>
      <c r="AH12" s="1"/>
      <c r="AI12" s="21"/>
      <c r="AJ12" s="1"/>
      <c r="AK12" s="1"/>
      <c r="AL12" s="1"/>
      <c r="AM12" s="1"/>
      <c r="AN12" s="1"/>
      <c r="AO12" s="1"/>
      <c r="AP12" s="1"/>
      <c r="AQ12" s="1"/>
      <c r="AR12" s="1"/>
    </row>
    <row r="13" spans="2:44" s="3" customFormat="1" ht="24.9" customHeight="1" x14ac:dyDescent="0.4">
      <c r="B13" s="87">
        <v>4</v>
      </c>
      <c r="C13" s="103">
        <v>1</v>
      </c>
      <c r="D13" s="145" t="s">
        <v>5</v>
      </c>
      <c r="E13" s="29" t="s">
        <v>16</v>
      </c>
      <c r="F13" s="118" t="s">
        <v>43</v>
      </c>
      <c r="G13" s="38">
        <v>115.571</v>
      </c>
      <c r="H13" s="36">
        <v>4.6959999999999997</v>
      </c>
      <c r="I13" s="38">
        <v>2.5739999999999998</v>
      </c>
      <c r="J13" s="32">
        <v>9.5500000000000007</v>
      </c>
      <c r="K13" s="32">
        <f t="shared" si="0"/>
        <v>132.39099999999999</v>
      </c>
      <c r="L13" s="32">
        <f t="shared" ref="L13:L32" si="2">(K13/$K$34)*$L$7</f>
        <v>42.155835464891204</v>
      </c>
      <c r="M13" s="31">
        <f t="shared" si="1"/>
        <v>174.54683546489119</v>
      </c>
      <c r="N13" s="31">
        <f>$N$7/$M$34*M13</f>
        <v>52.280016689219558</v>
      </c>
      <c r="O13" s="37"/>
      <c r="P13" s="88">
        <v>1</v>
      </c>
      <c r="Q13" s="114"/>
      <c r="R13" s="81"/>
      <c r="S13" s="81"/>
      <c r="T13" s="21"/>
      <c r="U13" s="21"/>
      <c r="V13" s="21"/>
      <c r="W13" s="82"/>
      <c r="X13" s="81"/>
      <c r="Y13" s="81"/>
      <c r="Z13" s="81"/>
      <c r="AA13" s="10"/>
      <c r="AB13" s="10"/>
      <c r="AC13" s="10"/>
      <c r="AD13" s="10"/>
      <c r="AE13" s="28"/>
      <c r="AF13" s="10"/>
      <c r="AG13" s="10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2:44" s="3" customFormat="1" ht="24.9" customHeight="1" x14ac:dyDescent="0.4">
      <c r="B14" s="87">
        <v>5</v>
      </c>
      <c r="C14" s="103">
        <v>1</v>
      </c>
      <c r="D14" s="145"/>
      <c r="E14" s="29" t="s">
        <v>16</v>
      </c>
      <c r="F14" s="118" t="s">
        <v>44</v>
      </c>
      <c r="G14" s="38">
        <v>92.647999999999996</v>
      </c>
      <c r="H14" s="30">
        <v>5.94</v>
      </c>
      <c r="I14" s="38">
        <v>2.508</v>
      </c>
      <c r="J14" s="32">
        <v>9.69</v>
      </c>
      <c r="K14" s="32">
        <f t="shared" si="0"/>
        <v>110.78599999999999</v>
      </c>
      <c r="L14" s="32">
        <f t="shared" si="2"/>
        <v>35.276388786348292</v>
      </c>
      <c r="M14" s="31">
        <f t="shared" si="1"/>
        <v>146.06238878634827</v>
      </c>
      <c r="N14" s="31">
        <f>$N$7/$M$34*M14</f>
        <v>43.748396257539241</v>
      </c>
      <c r="O14" s="37">
        <v>1</v>
      </c>
      <c r="P14" s="88"/>
      <c r="Q14" s="114"/>
      <c r="R14" s="81"/>
      <c r="S14" s="81"/>
      <c r="T14" s="21"/>
      <c r="U14" s="21"/>
      <c r="V14" s="21"/>
      <c r="W14" s="82"/>
      <c r="X14" s="81"/>
      <c r="Y14" s="81"/>
      <c r="Z14" s="81"/>
      <c r="AA14" s="10"/>
      <c r="AB14" s="10"/>
      <c r="AC14" s="10"/>
      <c r="AD14" s="10"/>
      <c r="AE14" s="28"/>
      <c r="AF14" s="10"/>
      <c r="AG14" s="10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2:44" s="3" customFormat="1" ht="24.9" customHeight="1" x14ac:dyDescent="0.4">
      <c r="B15" s="87">
        <v>6</v>
      </c>
      <c r="C15" s="103">
        <v>1</v>
      </c>
      <c r="D15" s="145"/>
      <c r="E15" s="29" t="s">
        <v>17</v>
      </c>
      <c r="F15" s="118" t="s">
        <v>45</v>
      </c>
      <c r="G15" s="38">
        <v>158.56299999999999</v>
      </c>
      <c r="H15" s="30">
        <v>9.0350000000000001</v>
      </c>
      <c r="I15" s="38">
        <v>2.448</v>
      </c>
      <c r="J15" s="32">
        <v>14.82</v>
      </c>
      <c r="K15" s="32">
        <f t="shared" si="0"/>
        <v>184.86599999999999</v>
      </c>
      <c r="L15" s="32">
        <f t="shared" si="2"/>
        <v>58.864882651030484</v>
      </c>
      <c r="M15" s="31">
        <f t="shared" si="1"/>
        <v>243.73088265103047</v>
      </c>
      <c r="N15" s="31">
        <f>$N$7/$M$34*M15</f>
        <v>73.001922829114235</v>
      </c>
      <c r="O15" s="37">
        <v>1</v>
      </c>
      <c r="P15" s="88">
        <v>1</v>
      </c>
      <c r="Q15" s="114"/>
      <c r="R15" s="81"/>
      <c r="S15" s="81"/>
      <c r="T15" s="21"/>
      <c r="U15" s="21"/>
      <c r="V15" s="21"/>
      <c r="W15" s="82"/>
      <c r="X15" s="81"/>
      <c r="Y15" s="81"/>
      <c r="Z15" s="81"/>
      <c r="AA15" s="10"/>
      <c r="AB15" s="10"/>
      <c r="AC15" s="10"/>
      <c r="AD15" s="10"/>
      <c r="AE15" s="28"/>
      <c r="AF15" s="10"/>
      <c r="AG15" s="10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2:44" s="3" customFormat="1" ht="24.9" customHeight="1" x14ac:dyDescent="0.4">
      <c r="B16" s="87">
        <v>7</v>
      </c>
      <c r="C16" s="103">
        <v>1</v>
      </c>
      <c r="D16" s="145" t="s">
        <v>13</v>
      </c>
      <c r="E16" s="29" t="s">
        <v>16</v>
      </c>
      <c r="F16" s="118" t="s">
        <v>46</v>
      </c>
      <c r="G16" s="38">
        <v>115.571</v>
      </c>
      <c r="H16" s="36">
        <v>4.6959999999999997</v>
      </c>
      <c r="I16" s="38">
        <v>2.5739999999999998</v>
      </c>
      <c r="J16" s="32">
        <v>9.5500000000000007</v>
      </c>
      <c r="K16" s="32">
        <f t="shared" si="0"/>
        <v>132.39099999999999</v>
      </c>
      <c r="L16" s="32">
        <f t="shared" si="2"/>
        <v>42.155835464891204</v>
      </c>
      <c r="M16" s="31">
        <f t="shared" si="1"/>
        <v>174.54683546489119</v>
      </c>
      <c r="N16" s="31">
        <f>$N$7/$M$34*M16</f>
        <v>52.280016689219558</v>
      </c>
      <c r="O16" s="37">
        <v>1</v>
      </c>
      <c r="P16" s="88"/>
      <c r="Q16" s="114"/>
      <c r="R16" s="81"/>
      <c r="S16" s="81"/>
      <c r="T16" s="21"/>
      <c r="U16" s="21"/>
      <c r="V16" s="21"/>
      <c r="W16" s="82"/>
      <c r="X16" s="81"/>
      <c r="Y16" s="81"/>
      <c r="Z16" s="81"/>
      <c r="AA16" s="10"/>
      <c r="AB16" s="10"/>
      <c r="AC16" s="10"/>
      <c r="AD16" s="10"/>
      <c r="AE16" s="28"/>
      <c r="AF16" s="10"/>
      <c r="AG16" s="10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2:65" s="3" customFormat="1" ht="24.9" customHeight="1" x14ac:dyDescent="0.4">
      <c r="B17" s="87">
        <v>8</v>
      </c>
      <c r="C17" s="103">
        <v>1</v>
      </c>
      <c r="D17" s="145"/>
      <c r="E17" s="29" t="s">
        <v>16</v>
      </c>
      <c r="F17" s="118" t="s">
        <v>47</v>
      </c>
      <c r="G17" s="38">
        <v>92.647999999999996</v>
      </c>
      <c r="H17" s="30">
        <v>5.94</v>
      </c>
      <c r="I17" s="38">
        <v>2.508</v>
      </c>
      <c r="J17" s="32">
        <v>9.69</v>
      </c>
      <c r="K17" s="32">
        <f t="shared" si="0"/>
        <v>110.78599999999999</v>
      </c>
      <c r="L17" s="32">
        <f t="shared" si="2"/>
        <v>35.276388786348292</v>
      </c>
      <c r="M17" s="31">
        <f t="shared" si="1"/>
        <v>146.06238878634827</v>
      </c>
      <c r="N17" s="31">
        <f>$N$7/$M$34*M17</f>
        <v>43.748396257539241</v>
      </c>
      <c r="O17" s="37"/>
      <c r="P17" s="88">
        <v>1</v>
      </c>
      <c r="Q17" s="114"/>
      <c r="R17" s="83"/>
      <c r="S17" s="81"/>
      <c r="T17" s="21"/>
      <c r="U17" s="21"/>
      <c r="V17" s="21"/>
      <c r="W17" s="82"/>
      <c r="X17" s="81"/>
      <c r="Y17" s="81"/>
      <c r="Z17" s="83"/>
      <c r="AA17" s="10"/>
      <c r="AB17" s="10"/>
      <c r="AC17" s="10"/>
      <c r="AD17" s="10"/>
      <c r="AE17" s="28"/>
      <c r="AF17" s="10"/>
      <c r="AG17" s="10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BM17" s="2"/>
    </row>
    <row r="18" spans="2:65" s="3" customFormat="1" ht="24.9" customHeight="1" x14ac:dyDescent="0.4">
      <c r="B18" s="87">
        <v>9</v>
      </c>
      <c r="C18" s="103">
        <v>1</v>
      </c>
      <c r="D18" s="145"/>
      <c r="E18" s="29" t="s">
        <v>17</v>
      </c>
      <c r="F18" s="118" t="s">
        <v>48</v>
      </c>
      <c r="G18" s="38">
        <v>158.56</v>
      </c>
      <c r="H18" s="30">
        <v>9.0350000000000001</v>
      </c>
      <c r="I18" s="38">
        <v>2.448</v>
      </c>
      <c r="J18" s="32">
        <v>14.82</v>
      </c>
      <c r="K18" s="32">
        <f t="shared" si="0"/>
        <v>184.863</v>
      </c>
      <c r="L18" s="32">
        <f t="shared" si="2"/>
        <v>58.863927393449572</v>
      </c>
      <c r="M18" s="31">
        <f t="shared" si="1"/>
        <v>243.72692739344956</v>
      </c>
      <c r="N18" s="31">
        <f>$N$7/$M$34*M18</f>
        <v>73.000738156061928</v>
      </c>
      <c r="O18" s="37">
        <v>1</v>
      </c>
      <c r="P18" s="88">
        <v>1</v>
      </c>
      <c r="Q18" s="114"/>
      <c r="R18" s="83"/>
      <c r="S18" s="81"/>
      <c r="T18" s="21"/>
      <c r="U18" s="21"/>
      <c r="V18" s="21"/>
      <c r="W18" s="82"/>
      <c r="X18" s="81"/>
      <c r="Y18" s="81"/>
      <c r="Z18" s="83"/>
      <c r="AA18" s="10"/>
      <c r="AB18" s="10"/>
      <c r="AC18" s="10"/>
      <c r="AD18" s="10"/>
      <c r="AE18" s="28"/>
      <c r="AF18" s="10"/>
      <c r="AG18" s="10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BM18" s="2"/>
    </row>
    <row r="19" spans="2:65" s="3" customFormat="1" ht="24.9" customHeight="1" x14ac:dyDescent="0.4">
      <c r="B19" s="87">
        <v>10</v>
      </c>
      <c r="C19" s="103">
        <v>1</v>
      </c>
      <c r="D19" s="141" t="s">
        <v>7</v>
      </c>
      <c r="E19" s="29" t="s">
        <v>16</v>
      </c>
      <c r="F19" s="118" t="s">
        <v>49</v>
      </c>
      <c r="G19" s="38">
        <v>115.571</v>
      </c>
      <c r="H19" s="36">
        <v>4.6959999999999997</v>
      </c>
      <c r="I19" s="38">
        <v>2.5739999999999998</v>
      </c>
      <c r="J19" s="32">
        <v>9.5500000000000007</v>
      </c>
      <c r="K19" s="32">
        <f t="shared" si="0"/>
        <v>132.39099999999999</v>
      </c>
      <c r="L19" s="32">
        <f t="shared" si="2"/>
        <v>42.155835464891204</v>
      </c>
      <c r="M19" s="31">
        <f t="shared" si="1"/>
        <v>174.54683546489119</v>
      </c>
      <c r="N19" s="31">
        <f>$N$7/$M$34*M19</f>
        <v>52.280016689219558</v>
      </c>
      <c r="O19" s="37">
        <v>1</v>
      </c>
      <c r="P19" s="88"/>
      <c r="Q19" s="114"/>
      <c r="R19" s="83"/>
      <c r="S19" s="81"/>
      <c r="T19" s="21"/>
      <c r="U19" s="21"/>
      <c r="V19" s="21"/>
      <c r="W19" s="84"/>
      <c r="X19" s="81"/>
      <c r="Y19" s="81"/>
      <c r="Z19" s="83"/>
      <c r="AA19" s="10"/>
      <c r="AB19" s="10"/>
      <c r="AC19" s="10"/>
      <c r="AD19" s="10"/>
      <c r="AE19" s="28"/>
      <c r="AF19" s="10"/>
      <c r="AG19" s="10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BM19" s="2"/>
    </row>
    <row r="20" spans="2:65" s="3" customFormat="1" ht="24.9" customHeight="1" x14ac:dyDescent="0.4">
      <c r="B20" s="87">
        <v>11</v>
      </c>
      <c r="C20" s="103">
        <v>1</v>
      </c>
      <c r="D20" s="141"/>
      <c r="E20" s="29" t="s">
        <v>16</v>
      </c>
      <c r="F20" s="118" t="s">
        <v>50</v>
      </c>
      <c r="G20" s="38">
        <v>92.647999999999996</v>
      </c>
      <c r="H20" s="30">
        <v>5.94</v>
      </c>
      <c r="I20" s="38">
        <v>2.508</v>
      </c>
      <c r="J20" s="32">
        <v>9.69</v>
      </c>
      <c r="K20" s="32">
        <f t="shared" si="0"/>
        <v>110.78599999999999</v>
      </c>
      <c r="L20" s="32">
        <f t="shared" si="2"/>
        <v>35.276388786348292</v>
      </c>
      <c r="M20" s="31">
        <f t="shared" si="1"/>
        <v>146.06238878634827</v>
      </c>
      <c r="N20" s="31">
        <f>$N$7/$M$34*M20</f>
        <v>43.748396257539241</v>
      </c>
      <c r="O20" s="37">
        <v>1</v>
      </c>
      <c r="P20" s="88"/>
      <c r="Q20" s="114"/>
      <c r="R20" s="83"/>
      <c r="S20" s="81"/>
      <c r="T20" s="21"/>
      <c r="U20" s="21"/>
      <c r="V20" s="21"/>
      <c r="W20" s="84"/>
      <c r="X20" s="81"/>
      <c r="Y20" s="81"/>
      <c r="Z20" s="83"/>
      <c r="AA20" s="10"/>
      <c r="AB20" s="10"/>
      <c r="AC20" s="10"/>
      <c r="AD20" s="10"/>
      <c r="AE20" s="28"/>
      <c r="AF20" s="10"/>
      <c r="AG20" s="10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BM20" s="2"/>
    </row>
    <row r="21" spans="2:65" s="3" customFormat="1" ht="24.9" customHeight="1" x14ac:dyDescent="0.4">
      <c r="B21" s="87">
        <v>12</v>
      </c>
      <c r="C21" s="103">
        <v>1</v>
      </c>
      <c r="D21" s="141"/>
      <c r="E21" s="29" t="s">
        <v>17</v>
      </c>
      <c r="F21" s="118" t="s">
        <v>51</v>
      </c>
      <c r="G21" s="38">
        <v>158.56</v>
      </c>
      <c r="H21" s="30">
        <v>9.0350000000000001</v>
      </c>
      <c r="I21" s="38">
        <v>2.448</v>
      </c>
      <c r="J21" s="32">
        <v>14.82</v>
      </c>
      <c r="K21" s="32">
        <f t="shared" si="0"/>
        <v>184.863</v>
      </c>
      <c r="L21" s="32">
        <f t="shared" si="2"/>
        <v>58.863927393449572</v>
      </c>
      <c r="M21" s="31">
        <f t="shared" si="1"/>
        <v>243.72692739344956</v>
      </c>
      <c r="N21" s="31">
        <f>$N$7/$M$34*M21</f>
        <v>73.000738156061928</v>
      </c>
      <c r="O21" s="37">
        <v>2</v>
      </c>
      <c r="P21" s="88"/>
      <c r="Q21" s="114"/>
      <c r="R21" s="83"/>
      <c r="S21" s="81"/>
      <c r="T21" s="21"/>
      <c r="U21" s="21"/>
      <c r="V21" s="21"/>
      <c r="W21" s="84"/>
      <c r="X21" s="81"/>
      <c r="Y21" s="81"/>
      <c r="Z21" s="83"/>
      <c r="AA21" s="10"/>
      <c r="AB21" s="10"/>
      <c r="AC21" s="10"/>
      <c r="AD21" s="10"/>
      <c r="AE21" s="28"/>
      <c r="AF21" s="10"/>
      <c r="AG21" s="10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BM21" s="2"/>
    </row>
    <row r="22" spans="2:65" s="3" customFormat="1" ht="24.9" customHeight="1" x14ac:dyDescent="0.4">
      <c r="B22" s="87">
        <v>13</v>
      </c>
      <c r="C22" s="103">
        <v>1</v>
      </c>
      <c r="D22" s="141" t="s">
        <v>8</v>
      </c>
      <c r="E22" s="29" t="s">
        <v>16</v>
      </c>
      <c r="F22" s="118" t="s">
        <v>52</v>
      </c>
      <c r="G22" s="38">
        <v>115.571</v>
      </c>
      <c r="H22" s="36">
        <v>4.6959999999999997</v>
      </c>
      <c r="I22" s="38">
        <v>2.5739999999999998</v>
      </c>
      <c r="J22" s="32">
        <v>9.5500000000000007</v>
      </c>
      <c r="K22" s="32">
        <f t="shared" si="0"/>
        <v>132.39099999999999</v>
      </c>
      <c r="L22" s="32">
        <f t="shared" si="2"/>
        <v>42.155835464891204</v>
      </c>
      <c r="M22" s="31">
        <f t="shared" si="1"/>
        <v>174.54683546489119</v>
      </c>
      <c r="N22" s="31">
        <f>$N$7/$M$34*M22</f>
        <v>52.280016689219558</v>
      </c>
      <c r="O22" s="37"/>
      <c r="P22" s="88">
        <v>1</v>
      </c>
      <c r="Q22" s="114"/>
      <c r="R22" s="83"/>
      <c r="S22" s="81"/>
      <c r="T22" s="21"/>
      <c r="U22" s="21"/>
      <c r="V22" s="21"/>
      <c r="W22" s="84"/>
      <c r="X22" s="81"/>
      <c r="Y22" s="81"/>
      <c r="Z22" s="83"/>
      <c r="AA22" s="10"/>
      <c r="AB22" s="10"/>
      <c r="AC22" s="10"/>
      <c r="AD22" s="10"/>
      <c r="AE22" s="28"/>
      <c r="AF22" s="10"/>
      <c r="AG22" s="10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BM22" s="2"/>
    </row>
    <row r="23" spans="2:65" s="3" customFormat="1" ht="24.9" customHeight="1" x14ac:dyDescent="0.4">
      <c r="B23" s="87">
        <v>14</v>
      </c>
      <c r="C23" s="103">
        <v>1</v>
      </c>
      <c r="D23" s="141"/>
      <c r="E23" s="29" t="s">
        <v>16</v>
      </c>
      <c r="F23" s="118" t="s">
        <v>53</v>
      </c>
      <c r="G23" s="38">
        <v>92.647999999999996</v>
      </c>
      <c r="H23" s="30">
        <v>5.94</v>
      </c>
      <c r="I23" s="38">
        <v>2.508</v>
      </c>
      <c r="J23" s="32">
        <v>9.69</v>
      </c>
      <c r="K23" s="32">
        <f t="shared" si="0"/>
        <v>110.78599999999999</v>
      </c>
      <c r="L23" s="32">
        <f t="shared" si="2"/>
        <v>35.276388786348292</v>
      </c>
      <c r="M23" s="31">
        <f t="shared" si="1"/>
        <v>146.06238878634827</v>
      </c>
      <c r="N23" s="31">
        <f>$N$7/$M$34*M23</f>
        <v>43.748396257539241</v>
      </c>
      <c r="O23" s="37"/>
      <c r="P23" s="88">
        <v>1</v>
      </c>
      <c r="Q23" s="114"/>
      <c r="R23" s="83"/>
      <c r="S23" s="81"/>
      <c r="T23" s="21"/>
      <c r="U23" s="21"/>
      <c r="V23" s="21"/>
      <c r="W23" s="84"/>
      <c r="X23" s="81"/>
      <c r="Y23" s="81"/>
      <c r="Z23" s="83"/>
      <c r="AA23" s="10"/>
      <c r="AB23" s="10"/>
      <c r="AC23" s="10"/>
      <c r="AD23" s="10"/>
      <c r="AE23" s="28"/>
      <c r="AF23" s="10"/>
      <c r="AG23" s="10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BM23" s="2"/>
    </row>
    <row r="24" spans="2:65" s="3" customFormat="1" ht="24.9" customHeight="1" x14ac:dyDescent="0.4">
      <c r="B24" s="87">
        <v>15</v>
      </c>
      <c r="C24" s="103">
        <v>1</v>
      </c>
      <c r="D24" s="141"/>
      <c r="E24" s="29" t="s">
        <v>17</v>
      </c>
      <c r="F24" s="118" t="s">
        <v>54</v>
      </c>
      <c r="G24" s="38">
        <v>158.56</v>
      </c>
      <c r="H24" s="30">
        <v>9.0350000000000001</v>
      </c>
      <c r="I24" s="38">
        <v>2.448</v>
      </c>
      <c r="J24" s="32">
        <v>14.82</v>
      </c>
      <c r="K24" s="32">
        <f t="shared" si="0"/>
        <v>184.863</v>
      </c>
      <c r="L24" s="32">
        <f t="shared" si="2"/>
        <v>58.863927393449572</v>
      </c>
      <c r="M24" s="31">
        <f t="shared" si="1"/>
        <v>243.72692739344956</v>
      </c>
      <c r="N24" s="31">
        <f>$N$7/$M$34*M24</f>
        <v>73.000738156061928</v>
      </c>
      <c r="O24" s="37">
        <v>2</v>
      </c>
      <c r="P24" s="88"/>
      <c r="Q24" s="114"/>
      <c r="R24" s="83"/>
      <c r="S24" s="81"/>
      <c r="T24" s="21"/>
      <c r="U24" s="21"/>
      <c r="V24" s="21"/>
      <c r="W24" s="84"/>
      <c r="X24" s="81"/>
      <c r="Y24" s="81"/>
      <c r="Z24" s="83"/>
      <c r="AA24" s="10"/>
      <c r="AB24" s="10"/>
      <c r="AC24" s="10"/>
      <c r="AD24" s="10"/>
      <c r="AE24" s="28"/>
      <c r="AF24" s="10"/>
      <c r="AG24" s="1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BM24" s="2"/>
    </row>
    <row r="25" spans="2:65" s="3" customFormat="1" ht="24.9" customHeight="1" x14ac:dyDescent="0.4">
      <c r="B25" s="87">
        <v>16</v>
      </c>
      <c r="C25" s="103">
        <v>1</v>
      </c>
      <c r="D25" s="141" t="s">
        <v>14</v>
      </c>
      <c r="E25" s="29" t="s">
        <v>16</v>
      </c>
      <c r="F25" s="118" t="s">
        <v>55</v>
      </c>
      <c r="G25" s="38">
        <v>115.571</v>
      </c>
      <c r="H25" s="36">
        <v>4.6959999999999997</v>
      </c>
      <c r="I25" s="38">
        <v>2.5739999999999998</v>
      </c>
      <c r="J25" s="32">
        <v>9.5500000000000007</v>
      </c>
      <c r="K25" s="32">
        <f t="shared" si="0"/>
        <v>132.39099999999999</v>
      </c>
      <c r="L25" s="32">
        <f t="shared" si="2"/>
        <v>42.155835464891204</v>
      </c>
      <c r="M25" s="31">
        <f t="shared" si="1"/>
        <v>174.54683546489119</v>
      </c>
      <c r="N25" s="31">
        <f>$N$7/$M$34*M25</f>
        <v>52.280016689219558</v>
      </c>
      <c r="O25" s="37"/>
      <c r="P25" s="88">
        <v>1</v>
      </c>
      <c r="Q25" s="114"/>
      <c r="R25" s="83"/>
      <c r="S25" s="81"/>
      <c r="T25" s="21"/>
      <c r="U25" s="21"/>
      <c r="V25" s="21"/>
      <c r="W25" s="84"/>
      <c r="X25" s="81"/>
      <c r="Y25" s="81"/>
      <c r="Z25" s="83"/>
      <c r="AA25" s="10"/>
      <c r="AB25" s="10"/>
      <c r="AC25" s="10"/>
      <c r="AD25" s="10"/>
      <c r="AE25" s="28"/>
      <c r="AF25" s="10"/>
      <c r="AG25" s="1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BM25" s="2"/>
    </row>
    <row r="26" spans="2:65" s="3" customFormat="1" ht="24.9" customHeight="1" x14ac:dyDescent="0.4">
      <c r="B26" s="87">
        <v>17</v>
      </c>
      <c r="C26" s="103">
        <v>1</v>
      </c>
      <c r="D26" s="141"/>
      <c r="E26" s="29" t="s">
        <v>16</v>
      </c>
      <c r="F26" s="118" t="s">
        <v>56</v>
      </c>
      <c r="G26" s="38">
        <v>92.647999999999996</v>
      </c>
      <c r="H26" s="30">
        <v>5.94</v>
      </c>
      <c r="I26" s="38">
        <v>2.508</v>
      </c>
      <c r="J26" s="32">
        <v>9.69</v>
      </c>
      <c r="K26" s="32">
        <f t="shared" si="0"/>
        <v>110.78599999999999</v>
      </c>
      <c r="L26" s="32">
        <f t="shared" si="2"/>
        <v>35.276388786348292</v>
      </c>
      <c r="M26" s="31">
        <f t="shared" si="1"/>
        <v>146.06238878634827</v>
      </c>
      <c r="N26" s="31">
        <f>$N$7/$M$34*M26</f>
        <v>43.748396257539241</v>
      </c>
      <c r="O26" s="37"/>
      <c r="P26" s="88">
        <v>1</v>
      </c>
      <c r="Q26" s="114"/>
      <c r="R26" s="83"/>
      <c r="S26" s="81"/>
      <c r="T26" s="21"/>
      <c r="U26" s="21"/>
      <c r="V26" s="21"/>
      <c r="W26" s="84"/>
      <c r="X26" s="81"/>
      <c r="Y26" s="81"/>
      <c r="Z26" s="83"/>
      <c r="AA26" s="10"/>
      <c r="AB26" s="10"/>
      <c r="AC26" s="10"/>
      <c r="AD26" s="10"/>
      <c r="AE26" s="28"/>
      <c r="AF26" s="10"/>
      <c r="AG26" s="1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BM26" s="2"/>
    </row>
    <row r="27" spans="2:65" s="3" customFormat="1" ht="24.9" customHeight="1" x14ac:dyDescent="0.4">
      <c r="B27" s="87">
        <v>18</v>
      </c>
      <c r="C27" s="103">
        <v>1</v>
      </c>
      <c r="D27" s="141"/>
      <c r="E27" s="29" t="s">
        <v>17</v>
      </c>
      <c r="F27" s="118" t="s">
        <v>57</v>
      </c>
      <c r="G27" s="38">
        <v>158.56</v>
      </c>
      <c r="H27" s="30">
        <v>9.0350000000000001</v>
      </c>
      <c r="I27" s="38">
        <v>2.448</v>
      </c>
      <c r="J27" s="32">
        <v>14.82</v>
      </c>
      <c r="K27" s="32">
        <f t="shared" si="0"/>
        <v>184.863</v>
      </c>
      <c r="L27" s="32">
        <f t="shared" si="2"/>
        <v>58.863927393449572</v>
      </c>
      <c r="M27" s="31">
        <f t="shared" si="1"/>
        <v>243.72692739344956</v>
      </c>
      <c r="N27" s="31">
        <f>$N$7/$M$34*M27</f>
        <v>73.000738156061928</v>
      </c>
      <c r="O27" s="37">
        <v>2</v>
      </c>
      <c r="P27" s="88"/>
      <c r="Q27" s="114"/>
      <c r="R27" s="83"/>
      <c r="S27" s="81"/>
      <c r="T27" s="21"/>
      <c r="U27" s="21"/>
      <c r="V27" s="21"/>
      <c r="W27" s="84"/>
      <c r="X27" s="81"/>
      <c r="Y27" s="81"/>
      <c r="Z27" s="83"/>
      <c r="AA27" s="10"/>
      <c r="AB27" s="10"/>
      <c r="AC27" s="10"/>
      <c r="AD27" s="10"/>
      <c r="AE27" s="28"/>
      <c r="AF27" s="10"/>
      <c r="AG27" s="10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BM27" s="2"/>
    </row>
    <row r="28" spans="2:65" s="3" customFormat="1" ht="24.9" customHeight="1" x14ac:dyDescent="0.4">
      <c r="B28" s="87">
        <v>19</v>
      </c>
      <c r="C28" s="103">
        <v>1</v>
      </c>
      <c r="D28" s="141" t="s">
        <v>15</v>
      </c>
      <c r="E28" s="29" t="s">
        <v>16</v>
      </c>
      <c r="F28" s="118" t="s">
        <v>58</v>
      </c>
      <c r="G28" s="38">
        <v>115.571</v>
      </c>
      <c r="H28" s="36">
        <v>4.6959999999999997</v>
      </c>
      <c r="I28" s="38">
        <v>2.5739999999999998</v>
      </c>
      <c r="J28" s="32">
        <v>9.5500000000000007</v>
      </c>
      <c r="K28" s="32">
        <f t="shared" si="0"/>
        <v>132.39099999999999</v>
      </c>
      <c r="L28" s="32">
        <f t="shared" si="2"/>
        <v>42.155835464891204</v>
      </c>
      <c r="M28" s="31">
        <f t="shared" si="1"/>
        <v>174.54683546489119</v>
      </c>
      <c r="N28" s="31">
        <f>$N$7/$M$34*M28</f>
        <v>52.280016689219558</v>
      </c>
      <c r="O28" s="37"/>
      <c r="P28" s="88">
        <v>1</v>
      </c>
      <c r="Q28" s="114"/>
      <c r="R28" s="83"/>
      <c r="S28" s="81"/>
      <c r="T28" s="21"/>
      <c r="U28" s="21"/>
      <c r="V28" s="21"/>
      <c r="W28" s="84"/>
      <c r="X28" s="81"/>
      <c r="Y28" s="81"/>
      <c r="Z28" s="83"/>
      <c r="AA28" s="10"/>
      <c r="AB28" s="10"/>
      <c r="AC28" s="10"/>
      <c r="AD28" s="10"/>
      <c r="AE28" s="28"/>
      <c r="AF28" s="10"/>
      <c r="AG28" s="10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BM28" s="2"/>
    </row>
    <row r="29" spans="2:65" s="3" customFormat="1" ht="24.9" customHeight="1" x14ac:dyDescent="0.4">
      <c r="B29" s="87">
        <v>20</v>
      </c>
      <c r="C29" s="103">
        <v>1</v>
      </c>
      <c r="D29" s="141"/>
      <c r="E29" s="29" t="s">
        <v>16</v>
      </c>
      <c r="F29" s="118" t="s">
        <v>59</v>
      </c>
      <c r="G29" s="38">
        <v>92.647999999999996</v>
      </c>
      <c r="H29" s="30">
        <v>5.94</v>
      </c>
      <c r="I29" s="38">
        <v>2.508</v>
      </c>
      <c r="J29" s="32">
        <v>9.69</v>
      </c>
      <c r="K29" s="32">
        <f t="shared" si="0"/>
        <v>110.78599999999999</v>
      </c>
      <c r="L29" s="32">
        <f t="shared" si="2"/>
        <v>35.276388786348292</v>
      </c>
      <c r="M29" s="31">
        <f t="shared" si="1"/>
        <v>146.06238878634827</v>
      </c>
      <c r="N29" s="31">
        <f>$N$7/$M$34*M29</f>
        <v>43.748396257539241</v>
      </c>
      <c r="O29" s="37"/>
      <c r="P29" s="88">
        <v>1</v>
      </c>
      <c r="Q29" s="114"/>
      <c r="R29" s="83"/>
      <c r="S29" s="81"/>
      <c r="T29" s="21"/>
      <c r="U29" s="21"/>
      <c r="V29" s="21"/>
      <c r="W29" s="84"/>
      <c r="X29" s="81"/>
      <c r="Y29" s="81"/>
      <c r="Z29" s="83"/>
      <c r="AA29" s="10"/>
      <c r="AB29" s="10"/>
      <c r="AC29" s="10"/>
      <c r="AD29" s="10"/>
      <c r="AE29" s="28"/>
      <c r="AF29" s="10"/>
      <c r="AG29" s="10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BM29" s="2"/>
    </row>
    <row r="30" spans="2:65" s="3" customFormat="1" ht="24.9" customHeight="1" x14ac:dyDescent="0.4">
      <c r="B30" s="87">
        <v>21</v>
      </c>
      <c r="C30" s="103">
        <v>1</v>
      </c>
      <c r="D30" s="141"/>
      <c r="E30" s="29" t="s">
        <v>17</v>
      </c>
      <c r="F30" s="118" t="s">
        <v>60</v>
      </c>
      <c r="G30" s="38">
        <v>158.56</v>
      </c>
      <c r="H30" s="30">
        <v>9.0350000000000001</v>
      </c>
      <c r="I30" s="38">
        <v>2.448</v>
      </c>
      <c r="J30" s="32">
        <v>14.82</v>
      </c>
      <c r="K30" s="32">
        <f t="shared" si="0"/>
        <v>184.863</v>
      </c>
      <c r="L30" s="32">
        <f t="shared" si="2"/>
        <v>58.863927393449572</v>
      </c>
      <c r="M30" s="31">
        <f t="shared" si="1"/>
        <v>243.72692739344956</v>
      </c>
      <c r="N30" s="31">
        <f>$N$7/$M$34*M30</f>
        <v>73.000738156061928</v>
      </c>
      <c r="O30" s="37">
        <v>2</v>
      </c>
      <c r="P30" s="88"/>
      <c r="Q30" s="114"/>
      <c r="R30" s="83"/>
      <c r="S30" s="81"/>
      <c r="T30" s="21"/>
      <c r="U30" s="21"/>
      <c r="V30" s="21"/>
      <c r="W30" s="84"/>
      <c r="X30" s="81"/>
      <c r="Y30" s="81"/>
      <c r="Z30" s="83"/>
      <c r="AA30" s="10"/>
      <c r="AB30" s="10"/>
      <c r="AC30" s="10"/>
      <c r="AD30" s="10"/>
      <c r="AE30" s="28"/>
      <c r="AF30" s="10"/>
      <c r="AG30" s="10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BM30" s="2"/>
    </row>
    <row r="31" spans="2:65" s="3" customFormat="1" ht="30" customHeight="1" x14ac:dyDescent="0.4">
      <c r="B31" s="87">
        <v>22</v>
      </c>
      <c r="C31" s="103">
        <v>1</v>
      </c>
      <c r="D31" s="145" t="s">
        <v>38</v>
      </c>
      <c r="E31" s="29" t="s">
        <v>17</v>
      </c>
      <c r="F31" s="118" t="s">
        <v>61</v>
      </c>
      <c r="G31" s="38">
        <v>296.173</v>
      </c>
      <c r="H31" s="30">
        <v>21.155999999999999</v>
      </c>
      <c r="I31" s="38">
        <v>3.39</v>
      </c>
      <c r="J31" s="32">
        <v>35.58</v>
      </c>
      <c r="K31" s="32">
        <f t="shared" si="0"/>
        <v>356.29899999999998</v>
      </c>
      <c r="L31" s="32">
        <f t="shared" si="2"/>
        <v>113.4524402739255</v>
      </c>
      <c r="M31" s="31">
        <f t="shared" si="1"/>
        <v>469.75144027392548</v>
      </c>
      <c r="N31" s="31">
        <f>$N$7/$M$34*M31</f>
        <v>140.69927462102589</v>
      </c>
      <c r="O31" s="37">
        <v>2</v>
      </c>
      <c r="P31" s="88">
        <v>2</v>
      </c>
      <c r="Q31" s="114"/>
      <c r="R31" s="83"/>
      <c r="S31" s="81"/>
      <c r="T31" s="21"/>
      <c r="U31" s="21"/>
      <c r="V31" s="21"/>
      <c r="W31" s="84"/>
      <c r="X31" s="81"/>
      <c r="Y31" s="81"/>
      <c r="Z31" s="83"/>
      <c r="AA31" s="10"/>
      <c r="AB31" s="10"/>
      <c r="AC31" s="10"/>
      <c r="AD31" s="10"/>
      <c r="AE31" s="28"/>
      <c r="AF31" s="10"/>
      <c r="AG31" s="10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BM31" s="2"/>
    </row>
    <row r="32" spans="2:65" s="3" customFormat="1" ht="30" customHeight="1" x14ac:dyDescent="0.4">
      <c r="B32" s="87">
        <v>23</v>
      </c>
      <c r="C32" s="103">
        <v>1</v>
      </c>
      <c r="D32" s="145"/>
      <c r="E32" s="29" t="s">
        <v>17</v>
      </c>
      <c r="F32" s="118" t="s">
        <v>62</v>
      </c>
      <c r="G32" s="38">
        <v>306.37799999999999</v>
      </c>
      <c r="H32" s="30">
        <v>15.99</v>
      </c>
      <c r="I32" s="38">
        <v>5.49</v>
      </c>
      <c r="J32" s="32">
        <v>27.65</v>
      </c>
      <c r="K32" s="32">
        <f t="shared" si="0"/>
        <v>355.50799999999998</v>
      </c>
      <c r="L32" s="32">
        <f t="shared" si="2"/>
        <v>113.20057069175806</v>
      </c>
      <c r="M32" s="31">
        <f t="shared" si="1"/>
        <v>468.70857069175804</v>
      </c>
      <c r="N32" s="31">
        <f>$N$7/$M$34*M32</f>
        <v>140.38691582623491</v>
      </c>
      <c r="O32" s="37">
        <v>2</v>
      </c>
      <c r="P32" s="88">
        <v>2</v>
      </c>
      <c r="Q32" s="114"/>
      <c r="R32" s="83"/>
      <c r="S32" s="81"/>
      <c r="T32" s="21"/>
      <c r="U32" s="21"/>
      <c r="V32" s="21"/>
      <c r="W32" s="84"/>
      <c r="X32" s="81"/>
      <c r="Y32" s="81"/>
      <c r="Z32" s="83"/>
      <c r="AA32" s="10"/>
      <c r="AB32" s="10"/>
      <c r="AC32" s="10"/>
      <c r="AD32" s="10"/>
      <c r="AE32" s="28"/>
      <c r="AF32" s="10"/>
      <c r="AG32" s="1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BM32" s="2"/>
    </row>
    <row r="33" spans="2:65" s="3" customFormat="1" ht="24.9" customHeight="1" x14ac:dyDescent="0.4">
      <c r="B33" s="148"/>
      <c r="C33" s="149"/>
      <c r="D33" s="150"/>
      <c r="E33" s="150"/>
      <c r="F33" s="117"/>
      <c r="G33" s="33"/>
      <c r="H33" s="33"/>
      <c r="I33" s="33"/>
      <c r="J33" s="34"/>
      <c r="K33" s="34"/>
      <c r="L33" s="34"/>
      <c r="M33" s="91"/>
      <c r="N33" s="91"/>
      <c r="O33" s="125"/>
      <c r="P33" s="126"/>
      <c r="Q33" s="115"/>
      <c r="R33" s="83"/>
      <c r="S33" s="83"/>
      <c r="T33" s="8"/>
      <c r="U33" s="8"/>
      <c r="V33" s="8"/>
      <c r="W33" s="84"/>
      <c r="X33" s="102"/>
      <c r="Y33" s="102"/>
      <c r="Z33" s="83"/>
      <c r="AA33" s="83"/>
      <c r="AB33" s="83"/>
      <c r="AC33" s="83"/>
      <c r="AD33" s="10"/>
      <c r="AE33" s="10"/>
      <c r="AF33" s="10"/>
      <c r="AG33" s="1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BM33" s="2"/>
    </row>
    <row r="34" spans="2:65" s="5" customFormat="1" ht="24.9" customHeight="1" x14ac:dyDescent="0.35">
      <c r="B34" s="148" t="s">
        <v>23</v>
      </c>
      <c r="C34" s="149"/>
      <c r="D34" s="150"/>
      <c r="E34" s="150"/>
      <c r="F34" s="117"/>
      <c r="G34" s="92">
        <f t="shared" ref="G34:N34" si="3">SUM(G10:G32)</f>
        <v>3129.5589999999997</v>
      </c>
      <c r="H34" s="92">
        <f t="shared" si="3"/>
        <v>178.08299999999997</v>
      </c>
      <c r="I34" s="92">
        <f t="shared" si="3"/>
        <v>62.851000000000013</v>
      </c>
      <c r="J34" s="92">
        <f t="shared" si="3"/>
        <v>300.14</v>
      </c>
      <c r="K34" s="92">
        <f t="shared" si="3"/>
        <v>3670.6329999999998</v>
      </c>
      <c r="L34" s="92">
        <f t="shared" si="3"/>
        <v>1168.7999999999997</v>
      </c>
      <c r="M34" s="92">
        <f t="shared" si="3"/>
        <v>4839.4329999999982</v>
      </c>
      <c r="N34" s="92">
        <f t="shared" si="3"/>
        <v>1449.5000000000007</v>
      </c>
      <c r="O34" s="35">
        <f t="shared" ref="O34" si="4">SUM(O10:O33)</f>
        <v>21</v>
      </c>
      <c r="P34" s="86">
        <f>SUM(P10:P33)</f>
        <v>14</v>
      </c>
      <c r="Q34" s="102"/>
      <c r="R34" s="83"/>
      <c r="S34" s="83"/>
      <c r="T34" s="8"/>
      <c r="U34" s="24"/>
      <c r="V34" s="24"/>
      <c r="W34" s="84"/>
      <c r="X34" s="102"/>
      <c r="Y34" s="102"/>
      <c r="Z34" s="85"/>
      <c r="AA34" s="85"/>
      <c r="AB34" s="85"/>
      <c r="AC34" s="85"/>
      <c r="AD34" s="9"/>
      <c r="AE34" s="9"/>
      <c r="AF34" s="9"/>
      <c r="AG34" s="9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BM34" s="6"/>
    </row>
    <row r="35" spans="2:65" s="5" customFormat="1" ht="51" customHeight="1" x14ac:dyDescent="0.35">
      <c r="B35" s="148"/>
      <c r="C35" s="149"/>
      <c r="D35" s="150"/>
      <c r="E35" s="150"/>
      <c r="F35" s="117"/>
      <c r="G35" s="33"/>
      <c r="H35" s="33"/>
      <c r="I35" s="33"/>
      <c r="J35" s="34"/>
      <c r="K35" s="34"/>
      <c r="L35" s="34"/>
      <c r="M35" s="91"/>
      <c r="N35" s="119" t="s">
        <v>71</v>
      </c>
      <c r="O35" s="37">
        <v>1</v>
      </c>
      <c r="P35" s="88">
        <v>3</v>
      </c>
      <c r="Q35" s="102"/>
      <c r="R35" s="83"/>
      <c r="S35" s="83"/>
      <c r="T35" s="102"/>
      <c r="U35" s="24"/>
      <c r="V35" s="24"/>
      <c r="W35" s="84"/>
      <c r="X35" s="102"/>
      <c r="Y35" s="102"/>
      <c r="Z35" s="85"/>
      <c r="AA35" s="85"/>
      <c r="AB35" s="85"/>
      <c r="AC35" s="85"/>
      <c r="AD35" s="9"/>
      <c r="AE35" s="9"/>
      <c r="AF35" s="9"/>
      <c r="AG35" s="9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BM35" s="6"/>
    </row>
    <row r="36" spans="2:65" s="1" customFormat="1" ht="33" customHeight="1" thickBot="1" x14ac:dyDescent="0.4">
      <c r="B36" s="94"/>
      <c r="C36" s="104"/>
      <c r="D36" s="95"/>
      <c r="E36" s="96"/>
      <c r="F36" s="96"/>
      <c r="G36" s="97"/>
      <c r="H36" s="98"/>
      <c r="I36" s="99"/>
      <c r="J36" s="100"/>
      <c r="K36" s="100"/>
      <c r="L36" s="100"/>
      <c r="M36" s="101"/>
      <c r="N36" s="93" t="s">
        <v>75</v>
      </c>
      <c r="O36" s="89">
        <v>22</v>
      </c>
      <c r="P36" s="90">
        <f>SUM(P34:P35)</f>
        <v>17</v>
      </c>
      <c r="Q36" s="102"/>
      <c r="R36" s="13"/>
      <c r="S36" s="13"/>
      <c r="T36" s="18"/>
      <c r="U36" s="18"/>
      <c r="V36" s="18"/>
      <c r="W36" s="23"/>
      <c r="X36" s="102"/>
      <c r="Y36" s="102"/>
    </row>
    <row r="37" spans="2:65" s="1" customFormat="1" ht="24" customHeight="1" x14ac:dyDescent="0.35">
      <c r="B37" s="44"/>
      <c r="C37" s="44"/>
      <c r="D37" s="129" t="s">
        <v>77</v>
      </c>
      <c r="E37" s="127"/>
      <c r="F37" s="127"/>
      <c r="G37" s="128"/>
      <c r="H37" s="60"/>
      <c r="I37" s="21"/>
      <c r="J37" s="47"/>
      <c r="K37" s="47"/>
      <c r="L37" s="47"/>
      <c r="M37" s="48"/>
      <c r="N37" s="116"/>
      <c r="O37" s="102"/>
      <c r="P37" s="102"/>
      <c r="Q37" s="102"/>
      <c r="R37" s="13"/>
      <c r="S37" s="13"/>
      <c r="T37" s="18"/>
      <c r="U37" s="18"/>
      <c r="V37" s="18"/>
      <c r="W37" s="23"/>
      <c r="X37" s="102"/>
      <c r="Y37" s="102"/>
    </row>
    <row r="38" spans="2:65" s="1" customFormat="1" ht="24" customHeight="1" x14ac:dyDescent="0.4">
      <c r="B38" s="44"/>
      <c r="C38" s="44"/>
      <c r="D38" s="156" t="s">
        <v>78</v>
      </c>
      <c r="E38" s="156"/>
      <c r="F38" s="156"/>
      <c r="G38" s="156"/>
      <c r="H38" s="156"/>
      <c r="I38" s="156"/>
      <c r="J38" s="156"/>
      <c r="K38" s="156"/>
      <c r="L38" s="156"/>
      <c r="M38" s="156"/>
      <c r="N38" s="116"/>
      <c r="O38" s="102"/>
      <c r="P38" s="102"/>
      <c r="Q38" s="102"/>
      <c r="R38" s="13"/>
      <c r="S38" s="13"/>
      <c r="T38" s="18"/>
      <c r="U38" s="18"/>
      <c r="V38" s="18"/>
      <c r="W38" s="23"/>
      <c r="X38" s="102"/>
      <c r="Y38" s="102"/>
    </row>
    <row r="39" spans="2:65" s="1" customFormat="1" ht="24" customHeight="1" x14ac:dyDescent="0.35">
      <c r="B39" s="44"/>
      <c r="C39" s="44"/>
      <c r="D39" s="70"/>
      <c r="E39" s="127"/>
      <c r="F39" s="127"/>
      <c r="G39" s="128"/>
      <c r="H39" s="60"/>
      <c r="I39" s="21"/>
      <c r="J39" s="47"/>
      <c r="K39" s="47"/>
      <c r="L39" s="47"/>
      <c r="M39" s="48"/>
      <c r="N39" s="116"/>
      <c r="O39" s="102"/>
      <c r="P39" s="102"/>
      <c r="Q39" s="102"/>
      <c r="R39" s="13"/>
      <c r="S39" s="13"/>
      <c r="T39" s="18"/>
      <c r="U39" s="18"/>
      <c r="V39" s="18"/>
      <c r="W39" s="23"/>
      <c r="X39" s="102"/>
      <c r="Y39" s="102"/>
    </row>
    <row r="40" spans="2:65" s="1" customFormat="1" ht="24" customHeight="1" x14ac:dyDescent="0.35">
      <c r="B40" s="44"/>
      <c r="C40" s="44"/>
      <c r="D40" s="70"/>
      <c r="E40" s="127"/>
      <c r="F40" s="127"/>
      <c r="G40" s="128"/>
      <c r="H40" s="60"/>
      <c r="I40" s="21"/>
      <c r="J40" s="47"/>
      <c r="K40" s="47"/>
      <c r="L40" s="47"/>
      <c r="M40" s="48"/>
      <c r="N40" s="116"/>
      <c r="O40" s="102"/>
      <c r="P40" s="102"/>
      <c r="Q40" s="102"/>
      <c r="R40" s="13"/>
      <c r="S40" s="13"/>
      <c r="T40" s="18"/>
      <c r="U40" s="18"/>
      <c r="V40" s="18"/>
      <c r="W40" s="23"/>
      <c r="X40" s="102"/>
      <c r="Y40" s="102"/>
    </row>
    <row r="41" spans="2:65" s="1" customFormat="1" ht="24.9" customHeight="1" x14ac:dyDescent="0.35">
      <c r="B41" s="44"/>
      <c r="C41" s="44"/>
      <c r="D41" s="62"/>
      <c r="E41" s="45"/>
      <c r="F41" s="45"/>
      <c r="G41" s="152" t="s">
        <v>24</v>
      </c>
      <c r="H41" s="152"/>
      <c r="I41" s="152"/>
      <c r="J41" s="47"/>
      <c r="K41" s="47"/>
      <c r="L41" s="47"/>
      <c r="M41" s="40"/>
      <c r="N41" s="40"/>
      <c r="R41" s="123"/>
      <c r="S41" s="123"/>
      <c r="T41" s="18"/>
      <c r="U41" s="18"/>
      <c r="V41" s="18"/>
      <c r="W41" s="23"/>
      <c r="X41" s="18"/>
      <c r="Y41" s="18"/>
    </row>
    <row r="42" spans="2:65" s="1" customFormat="1" ht="24.9" customHeight="1" x14ac:dyDescent="0.35">
      <c r="B42" s="44"/>
      <c r="C42" s="44"/>
      <c r="D42" s="62"/>
      <c r="E42" s="43"/>
      <c r="F42" s="43"/>
      <c r="G42" s="152" t="s">
        <v>9</v>
      </c>
      <c r="H42" s="152"/>
      <c r="I42" s="152"/>
      <c r="J42" s="47"/>
      <c r="K42" s="47"/>
      <c r="L42" s="47"/>
      <c r="M42" s="40"/>
      <c r="N42" s="40"/>
      <c r="R42" s="123"/>
      <c r="S42" s="123" t="s">
        <v>39</v>
      </c>
      <c r="T42" s="18"/>
      <c r="U42" s="18"/>
      <c r="V42" s="18"/>
      <c r="W42" s="23"/>
      <c r="X42" s="18"/>
      <c r="Y42" s="18"/>
    </row>
    <row r="43" spans="2:65" s="1" customFormat="1" ht="24.9" customHeight="1" x14ac:dyDescent="0.35">
      <c r="B43" s="44"/>
      <c r="C43" s="44"/>
      <c r="D43" s="64"/>
      <c r="E43" s="46"/>
      <c r="F43" s="46"/>
      <c r="G43" s="154" t="s">
        <v>10</v>
      </c>
      <c r="H43" s="154"/>
      <c r="I43" s="154"/>
      <c r="J43" s="45">
        <f>54.432</f>
        <v>54.432000000000002</v>
      </c>
      <c r="K43" s="47"/>
      <c r="L43" s="47"/>
      <c r="M43" s="45"/>
      <c r="N43" s="45"/>
      <c r="R43" s="123"/>
      <c r="S43" s="123"/>
      <c r="T43" s="18"/>
      <c r="U43" s="18"/>
      <c r="V43" s="18"/>
      <c r="W43" s="23"/>
      <c r="X43" s="18"/>
      <c r="Y43" s="18"/>
    </row>
    <row r="44" spans="2:65" s="1" customFormat="1" ht="24.9" customHeight="1" x14ac:dyDescent="0.35">
      <c r="B44" s="44"/>
      <c r="C44" s="44"/>
      <c r="D44" s="64"/>
      <c r="E44" s="49"/>
      <c r="F44" s="49"/>
      <c r="G44" s="154" t="s">
        <v>25</v>
      </c>
      <c r="H44" s="154"/>
      <c r="I44" s="154"/>
      <c r="J44" s="45">
        <f>28.086</f>
        <v>28.085999999999999</v>
      </c>
      <c r="K44" s="47"/>
      <c r="L44" s="47"/>
      <c r="M44" s="45"/>
      <c r="N44" s="45"/>
      <c r="R44" s="123"/>
      <c r="S44" s="123"/>
      <c r="T44" s="18"/>
      <c r="U44" s="18"/>
      <c r="V44" s="18"/>
      <c r="W44" s="23"/>
      <c r="X44" s="18"/>
      <c r="Y44" s="18"/>
    </row>
    <row r="45" spans="2:65" s="1" customFormat="1" ht="24.9" customHeight="1" x14ac:dyDescent="0.35">
      <c r="B45" s="44"/>
      <c r="C45" s="44"/>
      <c r="D45" s="61"/>
      <c r="E45" s="50"/>
      <c r="F45" s="50"/>
      <c r="G45" s="154" t="s">
        <v>22</v>
      </c>
      <c r="H45" s="154"/>
      <c r="I45" s="154"/>
      <c r="J45" s="45">
        <f>32.474</f>
        <v>32.473999999999997</v>
      </c>
      <c r="K45" s="47"/>
      <c r="L45" s="47"/>
      <c r="M45" s="45"/>
      <c r="N45" s="45"/>
      <c r="R45" s="123"/>
      <c r="S45" s="123"/>
      <c r="T45" s="18"/>
      <c r="U45" s="18"/>
      <c r="V45" s="18"/>
      <c r="W45" s="23"/>
      <c r="X45" s="18"/>
      <c r="Y45" s="18"/>
    </row>
    <row r="46" spans="2:65" s="1" customFormat="1" ht="24.9" customHeight="1" x14ac:dyDescent="0.35">
      <c r="B46" s="44"/>
      <c r="C46" s="44"/>
      <c r="D46" s="62"/>
      <c r="E46" s="45"/>
      <c r="F46" s="45"/>
      <c r="G46" s="155"/>
      <c r="H46" s="155"/>
      <c r="I46" s="155"/>
      <c r="J46" s="46">
        <f>J43+J44+J45</f>
        <v>114.99199999999999</v>
      </c>
      <c r="K46" s="47"/>
      <c r="L46" s="47"/>
      <c r="M46" s="46"/>
      <c r="N46" s="46"/>
      <c r="R46" s="123"/>
      <c r="S46" s="123"/>
      <c r="T46" s="18"/>
      <c r="U46" s="18"/>
      <c r="V46" s="18"/>
      <c r="W46" s="23"/>
      <c r="X46" s="18"/>
      <c r="Y46" s="18"/>
    </row>
    <row r="47" spans="2:65" s="1" customFormat="1" ht="24.9" customHeight="1" x14ac:dyDescent="0.35">
      <c r="B47" s="44"/>
      <c r="C47" s="44"/>
      <c r="D47" s="62"/>
      <c r="E47" s="49"/>
      <c r="F47" s="49"/>
      <c r="G47" s="51"/>
      <c r="H47" s="151"/>
      <c r="I47" s="151"/>
      <c r="J47" s="47"/>
      <c r="K47" s="47"/>
      <c r="L47" s="47"/>
      <c r="M47" s="52"/>
      <c r="N47" s="52"/>
      <c r="R47" s="123"/>
      <c r="S47" s="123"/>
      <c r="T47" s="18"/>
      <c r="U47" s="18"/>
      <c r="V47" s="18"/>
      <c r="W47" s="23"/>
      <c r="X47" s="18"/>
      <c r="Y47" s="18"/>
    </row>
    <row r="48" spans="2:65" s="1" customFormat="1" ht="24.9" customHeight="1" x14ac:dyDescent="0.35">
      <c r="B48" s="44"/>
      <c r="C48" s="44"/>
      <c r="D48" s="62"/>
      <c r="E48" s="49"/>
      <c r="F48" s="49"/>
      <c r="G48" s="152" t="s">
        <v>26</v>
      </c>
      <c r="H48" s="152"/>
      <c r="I48" s="152"/>
      <c r="J48" s="48"/>
      <c r="K48" s="48"/>
      <c r="L48" s="48"/>
      <c r="M48" s="46"/>
      <c r="N48" s="46"/>
      <c r="R48" s="123"/>
      <c r="S48" s="123"/>
      <c r="T48" s="18"/>
      <c r="U48" s="18"/>
      <c r="V48" s="18"/>
      <c r="W48" s="23"/>
      <c r="X48" s="18"/>
      <c r="Y48" s="18"/>
    </row>
    <row r="49" spans="2:25" s="1" customFormat="1" ht="24.9" customHeight="1" x14ac:dyDescent="0.35">
      <c r="B49" s="44"/>
      <c r="C49" s="44"/>
      <c r="D49" s="62"/>
      <c r="E49" s="49"/>
      <c r="F49" s="49"/>
      <c r="G49" s="153" t="s">
        <v>10</v>
      </c>
      <c r="H49" s="153"/>
      <c r="I49" s="153"/>
      <c r="J49" s="45">
        <f>69.44</f>
        <v>69.44</v>
      </c>
      <c r="K49" s="48"/>
      <c r="L49" s="48"/>
      <c r="M49" s="45"/>
      <c r="N49" s="45"/>
      <c r="R49" s="123"/>
      <c r="S49" s="123"/>
      <c r="T49" s="18"/>
      <c r="U49" s="18"/>
      <c r="V49" s="18"/>
      <c r="W49" s="23"/>
      <c r="X49" s="18"/>
      <c r="Y49" s="18"/>
    </row>
    <row r="50" spans="2:25" s="1" customFormat="1" ht="24.9" customHeight="1" x14ac:dyDescent="0.35">
      <c r="B50" s="44"/>
      <c r="C50" s="44"/>
      <c r="D50" s="64"/>
      <c r="E50" s="46"/>
      <c r="F50" s="46"/>
      <c r="G50" s="153" t="s">
        <v>20</v>
      </c>
      <c r="H50" s="153"/>
      <c r="I50" s="153"/>
      <c r="J50" s="45">
        <f>36.88</f>
        <v>36.880000000000003</v>
      </c>
      <c r="K50" s="48"/>
      <c r="L50" s="48"/>
      <c r="M50" s="45"/>
      <c r="N50" s="45"/>
      <c r="R50" s="123"/>
      <c r="S50" s="123"/>
      <c r="T50" s="18"/>
      <c r="U50" s="18"/>
      <c r="V50" s="18"/>
      <c r="W50" s="23"/>
      <c r="X50" s="18"/>
      <c r="Y50" s="18"/>
    </row>
    <row r="51" spans="2:25" s="1" customFormat="1" ht="24.9" customHeight="1" x14ac:dyDescent="0.35">
      <c r="B51" s="44"/>
      <c r="C51" s="44"/>
      <c r="D51" s="64"/>
      <c r="E51" s="49"/>
      <c r="F51" s="49"/>
      <c r="G51" s="153" t="s">
        <v>21</v>
      </c>
      <c r="H51" s="153"/>
      <c r="I51" s="153"/>
      <c r="J51" s="45">
        <f>12.35</f>
        <v>12.35</v>
      </c>
      <c r="K51" s="48"/>
      <c r="L51" s="48"/>
      <c r="M51" s="45"/>
      <c r="N51" s="45"/>
      <c r="R51" s="123"/>
      <c r="S51" s="123"/>
      <c r="T51" s="18"/>
      <c r="U51" s="18"/>
      <c r="V51" s="18"/>
      <c r="W51" s="23"/>
      <c r="X51" s="18"/>
      <c r="Y51" s="18"/>
    </row>
    <row r="52" spans="2:25" s="1" customFormat="1" ht="24.9" customHeight="1" x14ac:dyDescent="0.35">
      <c r="B52" s="44"/>
      <c r="C52" s="44"/>
      <c r="D52" s="61"/>
      <c r="E52" s="50"/>
      <c r="F52" s="50"/>
      <c r="G52" s="158" t="s">
        <v>12</v>
      </c>
      <c r="H52" s="158"/>
      <c r="I52" s="158"/>
      <c r="J52" s="45">
        <f>14.43</f>
        <v>14.43</v>
      </c>
      <c r="K52" s="48"/>
      <c r="L52" s="48"/>
      <c r="M52" s="45"/>
      <c r="N52" s="45"/>
      <c r="R52" s="123"/>
      <c r="S52" s="123"/>
      <c r="T52" s="18"/>
      <c r="U52" s="18"/>
      <c r="V52" s="18"/>
      <c r="W52" s="23"/>
      <c r="X52" s="18"/>
      <c r="Y52" s="18"/>
    </row>
    <row r="53" spans="2:25" s="1" customFormat="1" ht="24.9" customHeight="1" x14ac:dyDescent="0.35">
      <c r="B53" s="44"/>
      <c r="C53" s="44"/>
      <c r="D53" s="62"/>
      <c r="E53" s="46"/>
      <c r="F53" s="46"/>
      <c r="G53" s="158" t="s">
        <v>27</v>
      </c>
      <c r="H53" s="158"/>
      <c r="I53" s="158"/>
      <c r="J53" s="45">
        <f>3.91</f>
        <v>3.91</v>
      </c>
      <c r="K53" s="48"/>
      <c r="L53" s="48"/>
      <c r="M53" s="45"/>
      <c r="N53" s="45"/>
      <c r="R53" s="123"/>
      <c r="S53" s="123"/>
      <c r="T53" s="18"/>
      <c r="U53" s="18"/>
      <c r="V53" s="18"/>
      <c r="W53" s="23"/>
      <c r="X53" s="18"/>
      <c r="Y53" s="18"/>
    </row>
    <row r="54" spans="2:25" s="1" customFormat="1" ht="24.9" customHeight="1" x14ac:dyDescent="0.35">
      <c r="B54" s="44"/>
      <c r="C54" s="44"/>
      <c r="D54" s="62"/>
      <c r="E54" s="49"/>
      <c r="F54" s="49"/>
      <c r="G54" s="155"/>
      <c r="H54" s="155"/>
      <c r="I54" s="155"/>
      <c r="J54" s="46">
        <f>J49+J50+J51+J52+J53</f>
        <v>137.01</v>
      </c>
      <c r="K54" s="48"/>
      <c r="L54" s="48"/>
      <c r="M54" s="46"/>
      <c r="N54" s="46"/>
      <c r="R54" s="123"/>
      <c r="S54" s="123"/>
      <c r="T54" s="18"/>
      <c r="U54" s="18"/>
      <c r="V54" s="18"/>
      <c r="W54" s="23"/>
      <c r="X54" s="18"/>
      <c r="Y54" s="18"/>
    </row>
    <row r="55" spans="2:25" s="1" customFormat="1" ht="24.9" customHeight="1" x14ac:dyDescent="0.35">
      <c r="B55" s="44"/>
      <c r="C55" s="44"/>
      <c r="D55" s="61"/>
      <c r="E55" s="50"/>
      <c r="F55" s="50"/>
      <c r="G55" s="152" t="s">
        <v>18</v>
      </c>
      <c r="H55" s="152"/>
      <c r="I55" s="152"/>
      <c r="J55" s="48"/>
      <c r="K55" s="48"/>
      <c r="L55" s="48"/>
      <c r="M55" s="52"/>
      <c r="N55" s="52"/>
      <c r="R55" s="123"/>
      <c r="S55" s="123"/>
      <c r="T55" s="18"/>
      <c r="U55" s="18"/>
      <c r="V55" s="18"/>
      <c r="W55" s="23"/>
      <c r="X55" s="18"/>
      <c r="Y55" s="18"/>
    </row>
    <row r="56" spans="2:25" s="1" customFormat="1" ht="24.9" customHeight="1" x14ac:dyDescent="0.35">
      <c r="B56" s="44"/>
      <c r="C56" s="44"/>
      <c r="D56" s="62"/>
      <c r="E56" s="50"/>
      <c r="F56" s="50"/>
      <c r="G56" s="153" t="s">
        <v>10</v>
      </c>
      <c r="H56" s="153"/>
      <c r="I56" s="153"/>
      <c r="J56" s="46">
        <f>79.76</f>
        <v>79.760000000000005</v>
      </c>
      <c r="K56" s="48"/>
      <c r="L56" s="48"/>
      <c r="M56" s="46"/>
      <c r="N56" s="46"/>
      <c r="R56" s="123"/>
      <c r="S56" s="123"/>
      <c r="T56" s="18"/>
      <c r="U56" s="18"/>
      <c r="V56" s="18"/>
      <c r="W56" s="23"/>
      <c r="X56" s="18"/>
      <c r="Y56" s="18"/>
    </row>
    <row r="57" spans="2:25" s="1" customFormat="1" ht="24.9" customHeight="1" x14ac:dyDescent="0.35">
      <c r="B57" s="44"/>
      <c r="C57" s="44"/>
      <c r="D57" s="62"/>
      <c r="E57" s="46"/>
      <c r="F57" s="46"/>
      <c r="G57" s="152" t="s">
        <v>28</v>
      </c>
      <c r="H57" s="152"/>
      <c r="I57" s="152"/>
      <c r="J57" s="48"/>
      <c r="K57" s="48"/>
      <c r="L57" s="48"/>
      <c r="M57" s="52"/>
      <c r="N57" s="52"/>
      <c r="R57" s="123"/>
      <c r="S57" s="123"/>
      <c r="T57" s="18"/>
      <c r="U57" s="18"/>
      <c r="V57" s="18"/>
      <c r="W57" s="23"/>
      <c r="X57" s="18"/>
      <c r="Y57" s="18"/>
    </row>
    <row r="58" spans="2:25" s="1" customFormat="1" ht="24.9" customHeight="1" x14ac:dyDescent="0.35">
      <c r="B58" s="44"/>
      <c r="C58" s="44"/>
      <c r="D58" s="62"/>
      <c r="E58" s="49"/>
      <c r="F58" s="49"/>
      <c r="G58" s="153" t="s">
        <v>10</v>
      </c>
      <c r="H58" s="153"/>
      <c r="I58" s="153"/>
      <c r="J58" s="45">
        <f>75.89</f>
        <v>75.89</v>
      </c>
      <c r="K58" s="48"/>
      <c r="L58" s="48"/>
      <c r="M58" s="45"/>
      <c r="N58" s="45"/>
      <c r="R58" s="123"/>
      <c r="S58" s="123"/>
      <c r="T58" s="18"/>
      <c r="U58" s="18"/>
      <c r="V58" s="18"/>
      <c r="W58" s="23"/>
      <c r="X58" s="18"/>
      <c r="Y58" s="18"/>
    </row>
    <row r="59" spans="2:25" s="1" customFormat="1" ht="24.9" customHeight="1" x14ac:dyDescent="0.35">
      <c r="B59" s="44"/>
      <c r="C59" s="44"/>
      <c r="D59" s="61"/>
      <c r="E59" s="49"/>
      <c r="F59" s="49"/>
      <c r="G59" s="159" t="s">
        <v>29</v>
      </c>
      <c r="H59" s="159"/>
      <c r="I59" s="159"/>
      <c r="J59" s="46">
        <f>J58*6</f>
        <v>455.34000000000003</v>
      </c>
      <c r="K59" s="48"/>
      <c r="L59" s="48"/>
      <c r="M59" s="46"/>
      <c r="N59" s="46"/>
      <c r="R59" s="123"/>
      <c r="S59" s="123"/>
      <c r="T59" s="18"/>
      <c r="U59" s="18"/>
      <c r="V59" s="18"/>
      <c r="W59" s="23"/>
      <c r="X59" s="18"/>
      <c r="Y59" s="18"/>
    </row>
    <row r="60" spans="2:25" s="1" customFormat="1" ht="24.9" customHeight="1" x14ac:dyDescent="0.35">
      <c r="B60" s="44"/>
      <c r="C60" s="44"/>
      <c r="D60" s="62"/>
      <c r="E60" s="46"/>
      <c r="F60" s="46"/>
      <c r="G60" s="152" t="s">
        <v>30</v>
      </c>
      <c r="H60" s="152"/>
      <c r="I60" s="152"/>
      <c r="J60" s="48"/>
      <c r="K60" s="48"/>
      <c r="L60" s="48"/>
      <c r="M60" s="48"/>
      <c r="N60" s="48"/>
      <c r="R60" s="123"/>
      <c r="S60" s="123"/>
      <c r="T60" s="18"/>
      <c r="U60" s="18"/>
      <c r="V60" s="18"/>
      <c r="W60" s="23"/>
      <c r="X60" s="18"/>
      <c r="Y60" s="18"/>
    </row>
    <row r="61" spans="2:25" s="1" customFormat="1" ht="24.9" customHeight="1" x14ac:dyDescent="0.35">
      <c r="B61" s="44"/>
      <c r="C61" s="44"/>
      <c r="D61" s="62"/>
      <c r="E61" s="46"/>
      <c r="F61" s="46"/>
      <c r="G61" s="153" t="s">
        <v>10</v>
      </c>
      <c r="H61" s="153"/>
      <c r="I61" s="153"/>
      <c r="J61" s="46">
        <f>140.51</f>
        <v>140.51</v>
      </c>
      <c r="K61" s="60"/>
      <c r="L61" s="60"/>
      <c r="M61" s="46"/>
      <c r="N61" s="46"/>
      <c r="R61" s="123"/>
      <c r="S61" s="123"/>
      <c r="T61" s="18"/>
      <c r="U61" s="18"/>
      <c r="V61" s="18"/>
      <c r="W61" s="23"/>
      <c r="X61" s="18"/>
      <c r="Y61" s="18"/>
    </row>
    <row r="62" spans="2:25" s="1" customFormat="1" ht="24.9" customHeight="1" x14ac:dyDescent="0.35">
      <c r="B62" s="44"/>
      <c r="C62" s="44"/>
      <c r="D62" s="62"/>
      <c r="E62" s="49"/>
      <c r="F62" s="49"/>
      <c r="G62" s="152" t="s">
        <v>31</v>
      </c>
      <c r="H62" s="152"/>
      <c r="I62" s="152"/>
      <c r="J62" s="48"/>
      <c r="K62" s="48"/>
      <c r="L62" s="48"/>
      <c r="M62" s="48"/>
      <c r="N62" s="48"/>
      <c r="R62" s="123"/>
      <c r="S62" s="123"/>
      <c r="T62" s="18"/>
      <c r="U62" s="18"/>
      <c r="V62" s="18"/>
      <c r="W62" s="23"/>
      <c r="X62" s="18"/>
      <c r="Y62" s="18"/>
    </row>
    <row r="63" spans="2:25" s="1" customFormat="1" ht="24.9" customHeight="1" x14ac:dyDescent="0.35">
      <c r="B63" s="44"/>
      <c r="C63" s="44"/>
      <c r="D63" s="61"/>
      <c r="E63" s="50"/>
      <c r="F63" s="50"/>
      <c r="G63" s="157" t="s">
        <v>32</v>
      </c>
      <c r="H63" s="157"/>
      <c r="I63" s="157"/>
      <c r="J63" s="59">
        <f>77.014</f>
        <v>77.013999999999996</v>
      </c>
      <c r="K63" s="48"/>
      <c r="L63" s="48"/>
      <c r="M63" s="59"/>
      <c r="N63" s="59"/>
      <c r="R63" s="123"/>
      <c r="S63" s="123"/>
      <c r="T63" s="18"/>
      <c r="U63" s="18"/>
      <c r="V63" s="18"/>
      <c r="W63" s="23"/>
      <c r="X63" s="18"/>
      <c r="Y63" s="18"/>
    </row>
    <row r="64" spans="2:25" s="1" customFormat="1" ht="24.9" customHeight="1" x14ac:dyDescent="0.35">
      <c r="B64" s="44"/>
      <c r="C64" s="44"/>
      <c r="D64" s="62"/>
      <c r="E64" s="49"/>
      <c r="F64" s="49"/>
      <c r="G64" s="157" t="s">
        <v>11</v>
      </c>
      <c r="H64" s="157"/>
      <c r="I64" s="157"/>
      <c r="J64" s="59">
        <f>33.422</f>
        <v>33.421999999999997</v>
      </c>
      <c r="K64" s="48"/>
      <c r="L64" s="48"/>
      <c r="M64" s="59"/>
      <c r="N64" s="59"/>
      <c r="R64" s="123"/>
      <c r="S64" s="123"/>
      <c r="T64" s="18"/>
      <c r="U64" s="18"/>
      <c r="V64" s="18"/>
      <c r="W64" s="23"/>
      <c r="X64" s="18"/>
      <c r="Y64" s="18"/>
    </row>
    <row r="65" spans="2:1017" s="1" customFormat="1" ht="24.9" customHeight="1" x14ac:dyDescent="0.35">
      <c r="B65" s="44"/>
      <c r="C65" s="44"/>
      <c r="D65" s="62"/>
      <c r="E65" s="49"/>
      <c r="F65" s="49"/>
      <c r="G65" s="152"/>
      <c r="H65" s="152"/>
      <c r="I65" s="152"/>
      <c r="J65" s="55">
        <f>J63+J64</f>
        <v>110.43599999999999</v>
      </c>
      <c r="K65" s="48"/>
      <c r="L65" s="48"/>
      <c r="M65" s="55"/>
      <c r="N65" s="55"/>
      <c r="R65" s="123"/>
      <c r="S65" s="123"/>
      <c r="T65" s="18"/>
      <c r="U65" s="18"/>
      <c r="V65" s="18"/>
      <c r="W65" s="23"/>
      <c r="X65" s="18"/>
      <c r="Y65" s="18"/>
    </row>
    <row r="66" spans="2:1017" s="1" customFormat="1" ht="24.9" customHeight="1" x14ac:dyDescent="0.35">
      <c r="B66" s="44"/>
      <c r="C66" s="44"/>
      <c r="D66" s="62"/>
      <c r="E66" s="53"/>
      <c r="F66" s="53"/>
      <c r="G66" s="152" t="s">
        <v>33</v>
      </c>
      <c r="H66" s="152"/>
      <c r="I66" s="152"/>
      <c r="J66" s="55">
        <f>J46+J54+J56+J59+J61+J65</f>
        <v>1038.048</v>
      </c>
      <c r="K66" s="48"/>
      <c r="L66" s="48"/>
      <c r="M66" s="55"/>
      <c r="N66" s="55"/>
      <c r="R66" s="123"/>
      <c r="S66" s="123"/>
      <c r="T66" s="18"/>
      <c r="U66" s="18"/>
      <c r="V66" s="18"/>
      <c r="W66" s="23"/>
      <c r="X66" s="18"/>
      <c r="Y66" s="18"/>
    </row>
    <row r="67" spans="2:1017" s="1" customFormat="1" ht="24.9" customHeight="1" x14ac:dyDescent="0.35">
      <c r="B67" s="44"/>
      <c r="C67" s="44"/>
      <c r="D67" s="69"/>
      <c r="E67" s="21"/>
      <c r="F67" s="21"/>
      <c r="G67" s="152"/>
      <c r="H67" s="152"/>
      <c r="I67" s="152"/>
      <c r="J67" s="70"/>
      <c r="K67" s="48"/>
      <c r="L67" s="48"/>
      <c r="M67" s="70"/>
      <c r="N67" s="70"/>
      <c r="R67" s="123"/>
      <c r="S67" s="123"/>
      <c r="T67" s="18"/>
      <c r="U67" s="18"/>
      <c r="V67" s="18"/>
      <c r="W67" s="23"/>
      <c r="X67" s="18"/>
      <c r="Y67" s="18"/>
    </row>
    <row r="68" spans="2:1017" s="1" customFormat="1" ht="24.9" customHeight="1" x14ac:dyDescent="0.35">
      <c r="B68" s="44"/>
      <c r="C68" s="44"/>
      <c r="D68" s="63"/>
      <c r="E68" s="53"/>
      <c r="F68" s="53"/>
      <c r="G68" s="152" t="s">
        <v>34</v>
      </c>
      <c r="H68" s="152"/>
      <c r="I68" s="152"/>
      <c r="J68" s="70"/>
      <c r="K68" s="48"/>
      <c r="L68" s="48"/>
      <c r="M68" s="70"/>
      <c r="N68" s="70"/>
      <c r="R68" s="123"/>
      <c r="S68" s="123"/>
      <c r="T68" s="18"/>
      <c r="U68" s="18"/>
      <c r="V68" s="18"/>
      <c r="W68" s="23"/>
      <c r="X68" s="18"/>
      <c r="Y68" s="18"/>
    </row>
    <row r="69" spans="2:1017" s="1" customFormat="1" ht="24.9" customHeight="1" x14ac:dyDescent="0.35">
      <c r="B69" s="44"/>
      <c r="C69" s="44"/>
      <c r="D69" s="66"/>
      <c r="E69" s="21"/>
      <c r="F69" s="21"/>
      <c r="G69" s="152" t="s">
        <v>26</v>
      </c>
      <c r="H69" s="152"/>
      <c r="I69" s="152"/>
      <c r="J69" s="46"/>
      <c r="K69" s="60"/>
      <c r="L69" s="60"/>
      <c r="M69" s="46"/>
      <c r="N69" s="46"/>
      <c r="R69" s="123"/>
      <c r="S69" s="123"/>
      <c r="T69" s="18"/>
      <c r="U69" s="18"/>
      <c r="V69" s="18"/>
      <c r="W69" s="23"/>
      <c r="X69" s="18"/>
      <c r="Y69" s="18"/>
    </row>
    <row r="70" spans="2:1017" customFormat="1" ht="24.9" customHeight="1" x14ac:dyDescent="0.35">
      <c r="B70" s="1"/>
      <c r="C70" s="1"/>
      <c r="D70" s="67"/>
      <c r="E70" s="24"/>
      <c r="F70" s="24"/>
      <c r="G70" s="153" t="s">
        <v>35</v>
      </c>
      <c r="H70" s="153"/>
      <c r="I70" s="153"/>
      <c r="J70" s="45">
        <f>46.54</f>
        <v>46.54</v>
      </c>
      <c r="K70" s="48"/>
      <c r="L70" s="48"/>
      <c r="M70" s="45"/>
      <c r="N70" s="45"/>
      <c r="O70" s="1"/>
      <c r="P70" s="1"/>
      <c r="Q70" s="1"/>
      <c r="R70" s="123"/>
      <c r="S70" s="123"/>
      <c r="T70" s="18"/>
      <c r="U70" s="18"/>
      <c r="V70" s="18"/>
      <c r="W70" s="23"/>
      <c r="X70" s="18"/>
      <c r="Y70" s="18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</row>
    <row r="71" spans="2:1017" customFormat="1" ht="24.9" customHeight="1" x14ac:dyDescent="0.35">
      <c r="B71" s="1"/>
      <c r="C71" s="1"/>
      <c r="D71" s="68"/>
      <c r="E71" s="54"/>
      <c r="F71" s="54"/>
      <c r="G71" s="153" t="s">
        <v>19</v>
      </c>
      <c r="H71" s="153"/>
      <c r="I71" s="153"/>
      <c r="J71" s="45">
        <f>42.34</f>
        <v>42.34</v>
      </c>
      <c r="K71" s="48"/>
      <c r="L71" s="48"/>
      <c r="M71" s="45"/>
      <c r="N71" s="45"/>
      <c r="O71" s="1"/>
      <c r="P71" s="1"/>
      <c r="Q71" s="1"/>
      <c r="R71" s="123"/>
      <c r="S71" s="123"/>
      <c r="T71" s="18"/>
      <c r="U71" s="18"/>
      <c r="V71" s="18"/>
      <c r="W71" s="23"/>
      <c r="X71" s="18"/>
      <c r="Y71" s="18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</row>
    <row r="72" spans="2:1017" customFormat="1" ht="24.9" customHeight="1" x14ac:dyDescent="0.35">
      <c r="B72" s="1"/>
      <c r="C72" s="1"/>
      <c r="D72" s="65"/>
      <c r="E72" s="1"/>
      <c r="F72" s="1"/>
      <c r="G72" s="153" t="s">
        <v>36</v>
      </c>
      <c r="H72" s="153"/>
      <c r="I72" s="153"/>
      <c r="J72" s="45">
        <f>41.87</f>
        <v>41.87</v>
      </c>
      <c r="K72" s="48"/>
      <c r="L72" s="48"/>
      <c r="M72" s="45"/>
      <c r="N72" s="45"/>
      <c r="O72" s="1"/>
      <c r="P72" s="1"/>
      <c r="Q72" s="1"/>
      <c r="R72" s="123"/>
      <c r="S72" s="123"/>
      <c r="T72" s="18"/>
      <c r="U72" s="18"/>
      <c r="V72" s="18"/>
      <c r="W72" s="23"/>
      <c r="X72" s="18"/>
      <c r="Y72" s="18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</row>
    <row r="73" spans="2:1017" customFormat="1" ht="24.9" customHeight="1" x14ac:dyDescent="0.35">
      <c r="B73" s="1"/>
      <c r="C73" s="1"/>
      <c r="D73" s="65"/>
      <c r="E73" s="18"/>
      <c r="F73" s="18"/>
      <c r="G73" s="159" t="s">
        <v>37</v>
      </c>
      <c r="H73" s="159"/>
      <c r="I73" s="159"/>
      <c r="J73" s="46">
        <f>J70+J71+J72</f>
        <v>130.75</v>
      </c>
      <c r="K73" s="48"/>
      <c r="L73" s="48"/>
      <c r="M73" s="46"/>
      <c r="N73" s="46"/>
      <c r="O73" s="1"/>
      <c r="P73" s="1"/>
      <c r="Q73" s="1"/>
      <c r="R73" s="123"/>
      <c r="S73" s="123"/>
      <c r="T73" s="18"/>
      <c r="U73" s="18"/>
      <c r="V73" s="18"/>
      <c r="W73" s="23"/>
      <c r="X73" s="18"/>
      <c r="Y73" s="18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</row>
    <row r="74" spans="2:1017" customFormat="1" ht="24.9" customHeight="1" x14ac:dyDescent="0.35">
      <c r="B74" s="1"/>
      <c r="C74" s="1"/>
      <c r="D74" s="65"/>
      <c r="E74" s="1"/>
      <c r="F74" s="1"/>
      <c r="G74" s="160"/>
      <c r="H74" s="160"/>
      <c r="I74" s="160"/>
      <c r="J74" s="48"/>
      <c r="K74" s="48"/>
      <c r="L74" s="48"/>
      <c r="M74" s="40"/>
      <c r="N74" s="40"/>
      <c r="O74" s="1"/>
      <c r="P74" s="1"/>
      <c r="Q74" s="1"/>
      <c r="R74" s="123"/>
      <c r="S74" s="123"/>
      <c r="T74" s="18"/>
      <c r="U74" s="18"/>
      <c r="V74" s="18"/>
      <c r="W74" s="23"/>
      <c r="X74" s="18"/>
      <c r="Y74" s="18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</row>
    <row r="75" spans="2:1017" s="4" customFormat="1" ht="35.1" customHeight="1" x14ac:dyDescent="0.3">
      <c r="G75" s="41"/>
      <c r="H75" s="56"/>
      <c r="I75" s="56"/>
      <c r="J75" s="57"/>
      <c r="K75" s="57"/>
      <c r="L75" s="57"/>
      <c r="M75" s="58"/>
      <c r="N75" s="58"/>
      <c r="R75" s="124"/>
      <c r="S75" s="124"/>
      <c r="T75" s="41"/>
      <c r="U75" s="41"/>
      <c r="V75" s="41"/>
      <c r="W75" s="42"/>
      <c r="X75" s="41"/>
      <c r="Y75" s="41"/>
    </row>
    <row r="76" spans="2:1017" customFormat="1" x14ac:dyDescent="0.4">
      <c r="B76" s="1"/>
      <c r="C76" s="1"/>
      <c r="D76" s="1"/>
      <c r="E76" s="1"/>
      <c r="F76" s="1"/>
      <c r="G76" s="10"/>
      <c r="H76" s="8"/>
      <c r="I76" s="7"/>
      <c r="J76" s="20"/>
      <c r="K76" s="20"/>
      <c r="L76" s="20"/>
      <c r="M76" s="40"/>
      <c r="N76" s="40"/>
      <c r="O76" s="1"/>
      <c r="P76" s="1"/>
      <c r="Q76" s="1"/>
      <c r="R76" s="123"/>
      <c r="S76" s="123"/>
      <c r="T76" s="18"/>
      <c r="U76" s="18"/>
      <c r="V76" s="18"/>
      <c r="W76" s="23"/>
      <c r="X76" s="18"/>
      <c r="Y76" s="18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</row>
    <row r="77" spans="2:1017" customFormat="1" x14ac:dyDescent="0.4">
      <c r="B77" s="1"/>
      <c r="C77" s="1"/>
      <c r="D77" s="1"/>
      <c r="E77" s="1"/>
      <c r="F77" s="1"/>
      <c r="G77" s="10"/>
      <c r="H77" s="8"/>
      <c r="I77" s="7"/>
      <c r="J77" s="20"/>
      <c r="K77" s="20"/>
      <c r="L77" s="20"/>
      <c r="M77" s="40"/>
      <c r="N77" s="40"/>
      <c r="O77" s="1"/>
      <c r="P77" s="1"/>
      <c r="Q77" s="1"/>
      <c r="R77" s="123"/>
      <c r="S77" s="123"/>
      <c r="T77" s="18"/>
      <c r="U77" s="18"/>
      <c r="V77" s="18"/>
      <c r="W77" s="23"/>
      <c r="X77" s="18"/>
      <c r="Y77" s="18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</row>
    <row r="78" spans="2:1017" customFormat="1" x14ac:dyDescent="0.4">
      <c r="B78" s="1"/>
      <c r="C78" s="1"/>
      <c r="D78" s="1"/>
      <c r="E78" s="1"/>
      <c r="F78" s="1"/>
      <c r="G78" s="10"/>
      <c r="H78" s="8"/>
      <c r="I78" s="7"/>
      <c r="J78" s="20"/>
      <c r="K78" s="20"/>
      <c r="L78" s="20"/>
      <c r="M78" s="40"/>
      <c r="N78" s="40"/>
      <c r="O78" s="1"/>
      <c r="P78" s="1"/>
      <c r="Q78" s="1"/>
      <c r="R78" s="123"/>
      <c r="S78" s="123"/>
      <c r="T78" s="18"/>
      <c r="U78" s="18"/>
      <c r="V78" s="18"/>
      <c r="W78" s="23"/>
      <c r="X78" s="18"/>
      <c r="Y78" s="18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</row>
    <row r="79" spans="2:1017" customFormat="1" x14ac:dyDescent="0.4">
      <c r="B79" s="1"/>
      <c r="C79" s="1"/>
      <c r="D79" s="1"/>
      <c r="E79" s="1"/>
      <c r="F79" s="1"/>
      <c r="G79" s="10"/>
      <c r="H79" s="8"/>
      <c r="I79" s="7"/>
      <c r="J79" s="20"/>
      <c r="K79" s="20"/>
      <c r="L79" s="20"/>
      <c r="M79" s="40"/>
      <c r="N79" s="40"/>
      <c r="O79" s="1"/>
      <c r="P79" s="1"/>
      <c r="Q79" s="1"/>
      <c r="R79" s="123"/>
      <c r="S79" s="123"/>
      <c r="T79" s="18"/>
      <c r="U79" s="18"/>
      <c r="V79" s="18"/>
      <c r="W79" s="23"/>
      <c r="X79" s="18"/>
      <c r="Y79" s="18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</row>
    <row r="80" spans="2:1017" customFormat="1" x14ac:dyDescent="0.4">
      <c r="B80" s="1"/>
      <c r="C80" s="1"/>
      <c r="D80" s="1"/>
      <c r="E80" s="1"/>
      <c r="F80" s="1"/>
      <c r="G80" s="10"/>
      <c r="H80" s="8"/>
      <c r="I80" s="7"/>
      <c r="J80" s="20"/>
      <c r="K80" s="20"/>
      <c r="L80" s="20"/>
      <c r="M80" s="40"/>
      <c r="N80" s="40"/>
      <c r="O80" s="1"/>
      <c r="P80" s="1"/>
      <c r="Q80" s="1"/>
      <c r="R80" s="123"/>
      <c r="S80" s="123"/>
      <c r="T80" s="18"/>
      <c r="U80" s="18"/>
      <c r="V80" s="18"/>
      <c r="W80" s="23"/>
      <c r="X80" s="18"/>
      <c r="Y80" s="18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</row>
    <row r="81" spans="2:1017" customFormat="1" x14ac:dyDescent="0.4">
      <c r="B81" s="1"/>
      <c r="C81" s="1"/>
      <c r="D81" s="1"/>
      <c r="E81" s="1"/>
      <c r="F81" s="1"/>
      <c r="G81" s="10"/>
      <c r="H81" s="8"/>
      <c r="I81" s="7"/>
      <c r="J81" s="20"/>
      <c r="K81" s="20"/>
      <c r="L81" s="20"/>
      <c r="M81" s="40"/>
      <c r="N81" s="40"/>
      <c r="O81" s="1"/>
      <c r="P81" s="1"/>
      <c r="Q81" s="1"/>
      <c r="R81" s="123"/>
      <c r="S81" s="123"/>
      <c r="T81" s="18"/>
      <c r="U81" s="18"/>
      <c r="V81" s="18"/>
      <c r="W81" s="23"/>
      <c r="X81" s="18"/>
      <c r="Y81" s="18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</row>
    <row r="82" spans="2:1017" customFormat="1" x14ac:dyDescent="0.4">
      <c r="B82" s="1"/>
      <c r="C82" s="1"/>
      <c r="D82" s="1"/>
      <c r="E82" s="1"/>
      <c r="F82" s="1"/>
      <c r="G82" s="10"/>
      <c r="H82" s="8"/>
      <c r="I82" s="7"/>
      <c r="J82" s="20"/>
      <c r="K82" s="20"/>
      <c r="L82" s="20"/>
      <c r="M82" s="40"/>
      <c r="N82" s="40"/>
      <c r="O82" s="1"/>
      <c r="P82" s="1"/>
      <c r="Q82" s="1"/>
      <c r="R82" s="123"/>
      <c r="S82" s="123"/>
      <c r="T82" s="18"/>
      <c r="U82" s="18"/>
      <c r="V82" s="18"/>
      <c r="W82" s="23"/>
      <c r="X82" s="18"/>
      <c r="Y82" s="18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</row>
    <row r="83" spans="2:1017" customFormat="1" x14ac:dyDescent="0.4">
      <c r="B83" s="1"/>
      <c r="C83" s="1"/>
      <c r="D83" s="1"/>
      <c r="E83" s="1"/>
      <c r="F83" s="1"/>
      <c r="G83" s="10"/>
      <c r="H83" s="8"/>
      <c r="I83" s="7"/>
      <c r="J83" s="20"/>
      <c r="K83" s="20"/>
      <c r="L83" s="20"/>
      <c r="M83" s="40"/>
      <c r="N83" s="40"/>
      <c r="O83" s="1"/>
      <c r="P83" s="1"/>
      <c r="Q83" s="1"/>
      <c r="R83" s="123"/>
      <c r="S83" s="123"/>
      <c r="T83" s="18"/>
      <c r="U83" s="18"/>
      <c r="V83" s="18"/>
      <c r="W83" s="23"/>
      <c r="X83" s="18"/>
      <c r="Y83" s="18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</row>
    <row r="84" spans="2:1017" customFormat="1" x14ac:dyDescent="0.4">
      <c r="B84" s="1"/>
      <c r="C84" s="1"/>
      <c r="D84" s="1"/>
      <c r="E84" s="1"/>
      <c r="F84" s="1"/>
      <c r="G84" s="10"/>
      <c r="H84" s="8"/>
      <c r="I84" s="7"/>
      <c r="J84" s="20"/>
      <c r="K84" s="20"/>
      <c r="L84" s="20"/>
      <c r="M84" s="40"/>
      <c r="N84" s="40"/>
      <c r="O84" s="1"/>
      <c r="P84" s="1"/>
      <c r="Q84" s="1"/>
      <c r="R84" s="123"/>
      <c r="S84" s="123"/>
      <c r="T84" s="18"/>
      <c r="U84" s="18"/>
      <c r="V84" s="18"/>
      <c r="W84" s="23"/>
      <c r="X84" s="18"/>
      <c r="Y84" s="18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</row>
    <row r="85" spans="2:1017" customFormat="1" x14ac:dyDescent="0.4">
      <c r="B85" s="1"/>
      <c r="C85" s="1"/>
      <c r="D85" s="1"/>
      <c r="E85" s="1"/>
      <c r="F85" s="1"/>
      <c r="G85" s="10"/>
      <c r="H85" s="8"/>
      <c r="I85" s="7"/>
      <c r="J85" s="20"/>
      <c r="K85" s="20"/>
      <c r="L85" s="20"/>
      <c r="M85" s="40"/>
      <c r="N85" s="40"/>
      <c r="O85" s="1"/>
      <c r="P85" s="1"/>
      <c r="Q85" s="1"/>
      <c r="R85" s="123"/>
      <c r="S85" s="123"/>
      <c r="T85" s="18"/>
      <c r="U85" s="18"/>
      <c r="V85" s="18"/>
      <c r="W85" s="23"/>
      <c r="X85" s="18"/>
      <c r="Y85" s="18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</row>
    <row r="86" spans="2:1017" customFormat="1" x14ac:dyDescent="0.4">
      <c r="B86" s="1"/>
      <c r="C86" s="1"/>
      <c r="D86" s="1"/>
      <c r="E86" s="1"/>
      <c r="F86" s="1"/>
      <c r="G86" s="10"/>
      <c r="H86" s="8"/>
      <c r="I86" s="7"/>
      <c r="J86" s="20"/>
      <c r="K86" s="20"/>
      <c r="L86" s="20"/>
      <c r="M86" s="40"/>
      <c r="N86" s="40"/>
      <c r="O86" s="1"/>
      <c r="P86" s="1"/>
      <c r="Q86" s="1"/>
      <c r="R86" s="123"/>
      <c r="S86" s="123"/>
      <c r="T86" s="18"/>
      <c r="U86" s="18"/>
      <c r="V86" s="18"/>
      <c r="W86" s="23"/>
      <c r="X86" s="18"/>
      <c r="Y86" s="18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</row>
    <row r="87" spans="2:1017" customFormat="1" x14ac:dyDescent="0.4">
      <c r="B87" s="1"/>
      <c r="C87" s="1"/>
      <c r="D87" s="1"/>
      <c r="E87" s="1"/>
      <c r="F87" s="1"/>
      <c r="G87" s="10"/>
      <c r="H87" s="8"/>
      <c r="I87" s="7"/>
      <c r="J87" s="20"/>
      <c r="K87" s="20"/>
      <c r="L87" s="20"/>
      <c r="M87" s="40"/>
      <c r="N87" s="40"/>
      <c r="O87" s="1"/>
      <c r="P87" s="1"/>
      <c r="Q87" s="1"/>
      <c r="R87" s="123"/>
      <c r="S87" s="123"/>
      <c r="T87" s="18"/>
      <c r="U87" s="18"/>
      <c r="V87" s="18"/>
      <c r="W87" s="23"/>
      <c r="X87" s="18"/>
      <c r="Y87" s="18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</row>
    <row r="88" spans="2:1017" customFormat="1" x14ac:dyDescent="0.4">
      <c r="B88" s="1"/>
      <c r="C88" s="1"/>
      <c r="D88" s="1"/>
      <c r="E88" s="1"/>
      <c r="F88" s="1"/>
      <c r="G88" s="10"/>
      <c r="H88" s="8"/>
      <c r="I88" s="7"/>
      <c r="J88" s="20"/>
      <c r="K88" s="20"/>
      <c r="L88" s="20"/>
      <c r="M88" s="40"/>
      <c r="N88" s="40"/>
      <c r="O88" s="1"/>
      <c r="P88" s="1"/>
      <c r="Q88" s="1"/>
      <c r="R88" s="123"/>
      <c r="S88" s="123"/>
      <c r="T88" s="18"/>
      <c r="U88" s="18"/>
      <c r="V88" s="18"/>
      <c r="W88" s="23"/>
      <c r="X88" s="18"/>
      <c r="Y88" s="18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</row>
    <row r="89" spans="2:1017" customFormat="1" x14ac:dyDescent="0.4">
      <c r="B89" s="1"/>
      <c r="C89" s="1"/>
      <c r="D89" s="1"/>
      <c r="E89" s="1"/>
      <c r="F89" s="1"/>
      <c r="G89" s="10"/>
      <c r="H89" s="8"/>
      <c r="I89" s="7"/>
      <c r="J89" s="20"/>
      <c r="K89" s="20"/>
      <c r="L89" s="20"/>
      <c r="M89" s="40"/>
      <c r="N89" s="40"/>
      <c r="O89" s="1"/>
      <c r="P89" s="1"/>
      <c r="Q89" s="1"/>
      <c r="R89" s="123"/>
      <c r="S89" s="123"/>
      <c r="T89" s="18"/>
      <c r="U89" s="18"/>
      <c r="V89" s="18"/>
      <c r="W89" s="23"/>
      <c r="X89" s="18"/>
      <c r="Y89" s="18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</row>
    <row r="90" spans="2:1017" customFormat="1" x14ac:dyDescent="0.4">
      <c r="B90" s="1"/>
      <c r="C90" s="1"/>
      <c r="D90" s="1"/>
      <c r="E90" s="1"/>
      <c r="F90" s="1"/>
      <c r="G90" s="10"/>
      <c r="H90" s="8"/>
      <c r="I90" s="7"/>
      <c r="J90" s="20"/>
      <c r="K90" s="20"/>
      <c r="L90" s="20"/>
      <c r="M90" s="40"/>
      <c r="N90" s="40"/>
      <c r="O90" s="1"/>
      <c r="P90" s="1"/>
      <c r="Q90" s="1"/>
      <c r="R90" s="123"/>
      <c r="S90" s="123"/>
      <c r="T90" s="18"/>
      <c r="U90" s="18"/>
      <c r="V90" s="18"/>
      <c r="W90" s="23"/>
      <c r="X90" s="18"/>
      <c r="Y90" s="18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</row>
    <row r="91" spans="2:1017" customFormat="1" x14ac:dyDescent="0.4">
      <c r="B91" s="1"/>
      <c r="C91" s="1"/>
      <c r="D91" s="1"/>
      <c r="E91" s="1"/>
      <c r="F91" s="1"/>
      <c r="G91" s="10"/>
      <c r="H91" s="8"/>
      <c r="I91" s="7"/>
      <c r="J91" s="20"/>
      <c r="K91" s="20"/>
      <c r="L91" s="20"/>
      <c r="M91" s="40"/>
      <c r="N91" s="40"/>
      <c r="O91" s="1"/>
      <c r="P91" s="1"/>
      <c r="Q91" s="1"/>
      <c r="R91" s="123"/>
      <c r="S91" s="123"/>
      <c r="T91" s="18"/>
      <c r="U91" s="18"/>
      <c r="V91" s="18"/>
      <c r="W91" s="23"/>
      <c r="X91" s="18"/>
      <c r="Y91" s="18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</row>
    <row r="92" spans="2:1017" customFormat="1" x14ac:dyDescent="0.4">
      <c r="B92" s="1"/>
      <c r="C92" s="1"/>
      <c r="D92" s="1"/>
      <c r="E92" s="1"/>
      <c r="F92" s="1"/>
      <c r="G92" s="10"/>
      <c r="H92" s="8"/>
      <c r="I92" s="7"/>
      <c r="J92" s="20"/>
      <c r="K92" s="20"/>
      <c r="L92" s="20"/>
      <c r="M92" s="40"/>
      <c r="N92" s="40"/>
      <c r="O92" s="1"/>
      <c r="P92" s="1"/>
      <c r="Q92" s="1"/>
      <c r="R92" s="123"/>
      <c r="S92" s="123"/>
      <c r="T92" s="18"/>
      <c r="U92" s="18"/>
      <c r="V92" s="18"/>
      <c r="W92" s="23"/>
      <c r="X92" s="18"/>
      <c r="Y92" s="18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</row>
    <row r="93" spans="2:1017" customFormat="1" x14ac:dyDescent="0.4">
      <c r="B93" s="1"/>
      <c r="C93" s="1"/>
      <c r="D93" s="1"/>
      <c r="E93" s="1"/>
      <c r="F93" s="1"/>
      <c r="G93" s="10"/>
      <c r="H93" s="8"/>
      <c r="I93" s="7"/>
      <c r="J93" s="20"/>
      <c r="K93" s="20"/>
      <c r="L93" s="20"/>
      <c r="M93" s="40"/>
      <c r="N93" s="40"/>
      <c r="O93" s="1"/>
      <c r="P93" s="1"/>
      <c r="Q93" s="1"/>
      <c r="R93" s="123"/>
      <c r="S93" s="123"/>
      <c r="T93" s="18"/>
      <c r="U93" s="18"/>
      <c r="V93" s="18"/>
      <c r="W93" s="23"/>
      <c r="X93" s="18"/>
      <c r="Y93" s="18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</row>
    <row r="94" spans="2:1017" customFormat="1" x14ac:dyDescent="0.4">
      <c r="B94" s="1"/>
      <c r="C94" s="1"/>
      <c r="D94" s="1"/>
      <c r="E94" s="1"/>
      <c r="F94" s="1"/>
      <c r="G94" s="10"/>
      <c r="H94" s="8"/>
      <c r="I94" s="7"/>
      <c r="J94" s="20"/>
      <c r="K94" s="20"/>
      <c r="L94" s="20"/>
      <c r="M94" s="40"/>
      <c r="N94" s="40"/>
      <c r="O94" s="1"/>
      <c r="P94" s="1"/>
      <c r="Q94" s="1"/>
      <c r="R94" s="123"/>
      <c r="S94" s="123"/>
      <c r="T94" s="18"/>
      <c r="U94" s="18"/>
      <c r="V94" s="18"/>
      <c r="W94" s="23"/>
      <c r="X94" s="18"/>
      <c r="Y94" s="18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</row>
    <row r="95" spans="2:1017" customFormat="1" x14ac:dyDescent="0.4">
      <c r="B95" s="1"/>
      <c r="C95" s="1"/>
      <c r="D95" s="1"/>
      <c r="E95" s="1"/>
      <c r="F95" s="1"/>
      <c r="G95" s="10"/>
      <c r="H95" s="8"/>
      <c r="I95" s="7"/>
      <c r="J95" s="20"/>
      <c r="K95" s="20"/>
      <c r="L95" s="20"/>
      <c r="M95" s="40"/>
      <c r="N95" s="40"/>
      <c r="O95" s="1"/>
      <c r="P95" s="1"/>
      <c r="Q95" s="1"/>
      <c r="R95" s="123"/>
      <c r="S95" s="123"/>
      <c r="T95" s="18"/>
      <c r="U95" s="18"/>
      <c r="V95" s="18"/>
      <c r="W95" s="23"/>
      <c r="X95" s="18"/>
      <c r="Y95" s="18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</row>
    <row r="96" spans="2:1017" customFormat="1" x14ac:dyDescent="0.4">
      <c r="B96" s="1"/>
      <c r="C96" s="1"/>
      <c r="D96" s="1"/>
      <c r="E96" s="1"/>
      <c r="F96" s="1"/>
      <c r="G96" s="10"/>
      <c r="H96" s="8"/>
      <c r="I96" s="7"/>
      <c r="J96" s="20"/>
      <c r="K96" s="20"/>
      <c r="L96" s="20"/>
      <c r="M96" s="40"/>
      <c r="N96" s="40"/>
      <c r="O96" s="1"/>
      <c r="P96" s="1"/>
      <c r="Q96" s="1"/>
      <c r="R96" s="123"/>
      <c r="S96" s="123"/>
      <c r="T96" s="18"/>
      <c r="U96" s="18"/>
      <c r="V96" s="18"/>
      <c r="W96" s="23"/>
      <c r="X96" s="18"/>
      <c r="Y96" s="18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</row>
    <row r="97" spans="2:1017" customFormat="1" x14ac:dyDescent="0.4">
      <c r="B97" s="1"/>
      <c r="C97" s="1"/>
      <c r="D97" s="1"/>
      <c r="E97" s="1"/>
      <c r="F97" s="1"/>
      <c r="G97" s="10"/>
      <c r="H97" s="8"/>
      <c r="I97" s="7"/>
      <c r="J97" s="20"/>
      <c r="K97" s="20"/>
      <c r="L97" s="20"/>
      <c r="M97" s="40"/>
      <c r="N97" s="40"/>
      <c r="O97" s="1"/>
      <c r="P97" s="1"/>
      <c r="Q97" s="1"/>
      <c r="R97" s="123"/>
      <c r="S97" s="123"/>
      <c r="T97" s="18"/>
      <c r="U97" s="18"/>
      <c r="V97" s="18"/>
      <c r="W97" s="23"/>
      <c r="X97" s="18"/>
      <c r="Y97" s="18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</row>
    <row r="98" spans="2:1017" customFormat="1" x14ac:dyDescent="0.4">
      <c r="B98" s="1"/>
      <c r="C98" s="1"/>
      <c r="D98" s="1"/>
      <c r="E98" s="1"/>
      <c r="F98" s="1"/>
      <c r="G98" s="10"/>
      <c r="H98" s="8"/>
      <c r="I98" s="7"/>
      <c r="J98" s="20"/>
      <c r="K98" s="20"/>
      <c r="L98" s="20"/>
      <c r="M98" s="40"/>
      <c r="N98" s="40"/>
      <c r="O98" s="1"/>
      <c r="P98" s="1"/>
      <c r="Q98" s="1"/>
      <c r="R98" s="123"/>
      <c r="S98" s="123"/>
      <c r="T98" s="18"/>
      <c r="U98" s="18"/>
      <c r="V98" s="18"/>
      <c r="W98" s="23"/>
      <c r="X98" s="18"/>
      <c r="Y98" s="18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</row>
    <row r="99" spans="2:1017" customFormat="1" x14ac:dyDescent="0.4">
      <c r="B99" s="1"/>
      <c r="C99" s="1"/>
      <c r="D99" s="1"/>
      <c r="E99" s="1"/>
      <c r="F99" s="1"/>
      <c r="G99" s="10"/>
      <c r="H99" s="8"/>
      <c r="I99" s="7"/>
      <c r="J99" s="20"/>
      <c r="K99" s="20"/>
      <c r="L99" s="20"/>
      <c r="M99" s="40"/>
      <c r="N99" s="40"/>
      <c r="O99" s="1"/>
      <c r="P99" s="1"/>
      <c r="Q99" s="1"/>
      <c r="R99" s="123"/>
      <c r="S99" s="123"/>
      <c r="T99" s="18"/>
      <c r="U99" s="18"/>
      <c r="V99" s="18"/>
      <c r="W99" s="23"/>
      <c r="X99" s="18"/>
      <c r="Y99" s="18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</row>
    <row r="100" spans="2:1017" customFormat="1" x14ac:dyDescent="0.4">
      <c r="B100" s="1"/>
      <c r="C100" s="1"/>
      <c r="D100" s="1"/>
      <c r="E100" s="1"/>
      <c r="F100" s="1"/>
      <c r="G100" s="10"/>
      <c r="H100" s="8"/>
      <c r="I100" s="7"/>
      <c r="J100" s="20"/>
      <c r="K100" s="20"/>
      <c r="L100" s="20"/>
      <c r="M100" s="40"/>
      <c r="N100" s="40"/>
      <c r="O100" s="1"/>
      <c r="P100" s="1"/>
      <c r="Q100" s="1"/>
      <c r="R100" s="123"/>
      <c r="S100" s="123"/>
      <c r="T100" s="18"/>
      <c r="U100" s="18"/>
      <c r="V100" s="18"/>
      <c r="W100" s="23"/>
      <c r="X100" s="18"/>
      <c r="Y100" s="18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</row>
    <row r="101" spans="2:1017" customFormat="1" x14ac:dyDescent="0.4">
      <c r="B101" s="1"/>
      <c r="C101" s="1"/>
      <c r="D101" s="1"/>
      <c r="E101" s="1"/>
      <c r="F101" s="1"/>
      <c r="G101" s="10"/>
      <c r="H101" s="8"/>
      <c r="I101" s="7"/>
      <c r="J101" s="20"/>
      <c r="K101" s="20"/>
      <c r="L101" s="20"/>
      <c r="M101" s="40"/>
      <c r="N101" s="40"/>
      <c r="O101" s="1"/>
      <c r="P101" s="1"/>
      <c r="Q101" s="1"/>
      <c r="R101" s="123"/>
      <c r="S101" s="123"/>
      <c r="T101" s="18"/>
      <c r="U101" s="18"/>
      <c r="V101" s="18"/>
      <c r="W101" s="23"/>
      <c r="X101" s="18"/>
      <c r="Y101" s="18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</row>
    <row r="102" spans="2:1017" customFormat="1" x14ac:dyDescent="0.4">
      <c r="B102" s="1"/>
      <c r="C102" s="1"/>
      <c r="D102" s="1"/>
      <c r="E102" s="1"/>
      <c r="F102" s="1"/>
      <c r="G102" s="10"/>
      <c r="H102" s="8"/>
      <c r="I102" s="7"/>
      <c r="J102" s="20"/>
      <c r="K102" s="20"/>
      <c r="L102" s="20"/>
      <c r="M102" s="40"/>
      <c r="N102" s="40"/>
      <c r="O102" s="1"/>
      <c r="P102" s="1"/>
      <c r="Q102" s="1"/>
      <c r="R102" s="123"/>
      <c r="S102" s="123"/>
      <c r="T102" s="18"/>
      <c r="U102" s="18"/>
      <c r="V102" s="18"/>
      <c r="W102" s="23"/>
      <c r="X102" s="18"/>
      <c r="Y102" s="18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</row>
    <row r="103" spans="2:1017" customFormat="1" x14ac:dyDescent="0.4">
      <c r="B103" s="1"/>
      <c r="C103" s="1"/>
      <c r="D103" s="1"/>
      <c r="E103" s="1"/>
      <c r="F103" s="1"/>
      <c r="G103" s="10"/>
      <c r="H103" s="8"/>
      <c r="I103" s="7"/>
      <c r="J103" s="20"/>
      <c r="K103" s="20"/>
      <c r="L103" s="20"/>
      <c r="M103" s="40"/>
      <c r="N103" s="40"/>
      <c r="O103" s="1"/>
      <c r="P103" s="1"/>
      <c r="Q103" s="1"/>
      <c r="R103" s="123"/>
      <c r="S103" s="123"/>
      <c r="T103" s="18"/>
      <c r="U103" s="18"/>
      <c r="V103" s="18"/>
      <c r="W103" s="23"/>
      <c r="X103" s="18"/>
      <c r="Y103" s="18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</row>
    <row r="104" spans="2:1017" customFormat="1" x14ac:dyDescent="0.4">
      <c r="B104" s="1"/>
      <c r="C104" s="1"/>
      <c r="D104" s="1"/>
      <c r="E104" s="1"/>
      <c r="F104" s="1"/>
      <c r="G104" s="10"/>
      <c r="H104" s="8"/>
      <c r="I104" s="7"/>
      <c r="J104" s="20"/>
      <c r="K104" s="20"/>
      <c r="L104" s="20"/>
      <c r="M104" s="40"/>
      <c r="N104" s="40"/>
      <c r="O104" s="1"/>
      <c r="P104" s="1"/>
      <c r="Q104" s="1"/>
      <c r="R104" s="123"/>
      <c r="S104" s="123"/>
      <c r="T104" s="18"/>
      <c r="U104" s="18"/>
      <c r="V104" s="18"/>
      <c r="W104" s="23"/>
      <c r="X104" s="18"/>
      <c r="Y104" s="18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</row>
    <row r="105" spans="2:1017" customFormat="1" x14ac:dyDescent="0.4">
      <c r="B105" s="1"/>
      <c r="C105" s="1"/>
      <c r="D105" s="1"/>
      <c r="E105" s="1"/>
      <c r="F105" s="1"/>
      <c r="G105" s="10"/>
      <c r="H105" s="8"/>
      <c r="I105" s="7"/>
      <c r="J105" s="20"/>
      <c r="K105" s="20"/>
      <c r="L105" s="20"/>
      <c r="M105" s="40"/>
      <c r="N105" s="40"/>
      <c r="O105" s="1"/>
      <c r="P105" s="1"/>
      <c r="Q105" s="1"/>
      <c r="R105" s="123"/>
      <c r="S105" s="123"/>
      <c r="T105" s="18"/>
      <c r="U105" s="18"/>
      <c r="V105" s="18"/>
      <c r="W105" s="23"/>
      <c r="X105" s="18"/>
      <c r="Y105" s="18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</row>
    <row r="106" spans="2:1017" customFormat="1" x14ac:dyDescent="0.4">
      <c r="B106" s="1"/>
      <c r="C106" s="1"/>
      <c r="D106" s="1"/>
      <c r="E106" s="1"/>
      <c r="F106" s="1"/>
      <c r="G106" s="10"/>
      <c r="H106" s="8"/>
      <c r="I106" s="7"/>
      <c r="J106" s="20"/>
      <c r="K106" s="20"/>
      <c r="L106" s="20"/>
      <c r="M106" s="40"/>
      <c r="N106" s="40"/>
      <c r="O106" s="1"/>
      <c r="P106" s="1"/>
      <c r="Q106" s="1"/>
      <c r="R106" s="123"/>
      <c r="S106" s="123"/>
      <c r="T106" s="18"/>
      <c r="U106" s="18"/>
      <c r="V106" s="18"/>
      <c r="W106" s="23"/>
      <c r="X106" s="18"/>
      <c r="Y106" s="18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</row>
    <row r="107" spans="2:1017" customFormat="1" x14ac:dyDescent="0.4">
      <c r="B107" s="1"/>
      <c r="C107" s="1"/>
      <c r="D107" s="1"/>
      <c r="E107" s="1"/>
      <c r="F107" s="1"/>
      <c r="G107" s="10"/>
      <c r="H107" s="8"/>
      <c r="I107" s="7"/>
      <c r="J107" s="20"/>
      <c r="K107" s="20"/>
      <c r="L107" s="20"/>
      <c r="M107" s="40"/>
      <c r="N107" s="40"/>
      <c r="O107" s="1"/>
      <c r="P107" s="1"/>
      <c r="Q107" s="1"/>
      <c r="R107" s="123"/>
      <c r="S107" s="123"/>
      <c r="T107" s="18"/>
      <c r="U107" s="18"/>
      <c r="V107" s="18"/>
      <c r="W107" s="23"/>
      <c r="X107" s="18"/>
      <c r="Y107" s="18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</row>
    <row r="108" spans="2:1017" customFormat="1" x14ac:dyDescent="0.4">
      <c r="B108" s="1"/>
      <c r="C108" s="1"/>
      <c r="D108" s="1"/>
      <c r="E108" s="1"/>
      <c r="F108" s="1"/>
      <c r="G108" s="10"/>
      <c r="H108" s="8"/>
      <c r="I108" s="7"/>
      <c r="J108" s="20"/>
      <c r="K108" s="20"/>
      <c r="L108" s="20"/>
      <c r="M108" s="40"/>
      <c r="N108" s="40"/>
      <c r="O108" s="1"/>
      <c r="P108" s="1"/>
      <c r="Q108" s="1"/>
      <c r="R108" s="123"/>
      <c r="S108" s="123"/>
      <c r="T108" s="18"/>
      <c r="U108" s="18"/>
      <c r="V108" s="18"/>
      <c r="W108" s="23"/>
      <c r="X108" s="18"/>
      <c r="Y108" s="18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</row>
    <row r="109" spans="2:1017" customFormat="1" x14ac:dyDescent="0.4">
      <c r="B109" s="1"/>
      <c r="C109" s="1"/>
      <c r="D109" s="1"/>
      <c r="E109" s="1"/>
      <c r="F109" s="1"/>
      <c r="G109" s="10"/>
      <c r="H109" s="8"/>
      <c r="I109" s="7"/>
      <c r="J109" s="20"/>
      <c r="K109" s="20"/>
      <c r="L109" s="20"/>
      <c r="M109" s="40"/>
      <c r="N109" s="40"/>
      <c r="O109" s="1"/>
      <c r="P109" s="1"/>
      <c r="Q109" s="1"/>
      <c r="R109" s="123"/>
      <c r="S109" s="123"/>
      <c r="T109" s="18"/>
      <c r="U109" s="18"/>
      <c r="V109" s="18"/>
      <c r="W109" s="23"/>
      <c r="X109" s="18"/>
      <c r="Y109" s="18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</row>
    <row r="110" spans="2:1017" customFormat="1" x14ac:dyDescent="0.4">
      <c r="B110" s="1"/>
      <c r="C110" s="1"/>
      <c r="D110" s="1"/>
      <c r="E110" s="1"/>
      <c r="F110" s="1"/>
      <c r="G110" s="10"/>
      <c r="H110" s="8"/>
      <c r="I110" s="7"/>
      <c r="J110" s="20"/>
      <c r="K110" s="20"/>
      <c r="L110" s="20"/>
      <c r="M110" s="40"/>
      <c r="N110" s="40"/>
      <c r="O110" s="1"/>
      <c r="P110" s="1"/>
      <c r="Q110" s="1"/>
      <c r="R110" s="123"/>
      <c r="S110" s="123"/>
      <c r="T110" s="18"/>
      <c r="U110" s="18"/>
      <c r="V110" s="18"/>
      <c r="W110" s="23"/>
      <c r="X110" s="18"/>
      <c r="Y110" s="18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</row>
    <row r="111" spans="2:1017" customFormat="1" x14ac:dyDescent="0.4">
      <c r="B111" s="1"/>
      <c r="C111" s="1"/>
      <c r="D111" s="1"/>
      <c r="E111" s="1"/>
      <c r="F111" s="1"/>
      <c r="G111" s="10"/>
      <c r="H111" s="8"/>
      <c r="I111" s="7"/>
      <c r="J111" s="20"/>
      <c r="K111" s="20"/>
      <c r="L111" s="20"/>
      <c r="M111" s="40"/>
      <c r="N111" s="40"/>
      <c r="O111" s="1"/>
      <c r="P111" s="1"/>
      <c r="Q111" s="1"/>
      <c r="R111" s="123"/>
      <c r="S111" s="123"/>
      <c r="T111" s="18"/>
      <c r="U111" s="18"/>
      <c r="V111" s="18"/>
      <c r="W111" s="23"/>
      <c r="X111" s="18"/>
      <c r="Y111" s="18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</row>
    <row r="112" spans="2:1017" customFormat="1" x14ac:dyDescent="0.4">
      <c r="B112" s="1"/>
      <c r="C112" s="1"/>
      <c r="D112" s="1"/>
      <c r="E112" s="1"/>
      <c r="F112" s="1"/>
      <c r="G112" s="10"/>
      <c r="H112" s="8"/>
      <c r="I112" s="7"/>
      <c r="J112" s="20"/>
      <c r="K112" s="20"/>
      <c r="L112" s="20"/>
      <c r="M112" s="40"/>
      <c r="N112" s="40"/>
      <c r="O112" s="1"/>
      <c r="P112" s="1"/>
      <c r="Q112" s="1"/>
      <c r="R112" s="123"/>
      <c r="S112" s="123"/>
      <c r="T112" s="18"/>
      <c r="U112" s="18"/>
      <c r="V112" s="18"/>
      <c r="W112" s="23"/>
      <c r="X112" s="18"/>
      <c r="Y112" s="18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</row>
    <row r="113" spans="2:1017" customFormat="1" x14ac:dyDescent="0.4">
      <c r="B113" s="1"/>
      <c r="C113" s="1"/>
      <c r="D113" s="1"/>
      <c r="E113" s="1"/>
      <c r="F113" s="1"/>
      <c r="G113" s="10"/>
      <c r="H113" s="8"/>
      <c r="I113" s="7"/>
      <c r="J113" s="20"/>
      <c r="K113" s="20"/>
      <c r="L113" s="20"/>
      <c r="M113" s="40"/>
      <c r="N113" s="40"/>
      <c r="O113" s="1"/>
      <c r="P113" s="1"/>
      <c r="Q113" s="1"/>
      <c r="R113" s="123"/>
      <c r="S113" s="123"/>
      <c r="T113" s="18"/>
      <c r="U113" s="18"/>
      <c r="V113" s="18"/>
      <c r="W113" s="23"/>
      <c r="X113" s="18"/>
      <c r="Y113" s="18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  <c r="ALV113" s="1"/>
      <c r="ALW113" s="1"/>
      <c r="ALX113" s="1"/>
      <c r="ALY113" s="1"/>
      <c r="ALZ113" s="1"/>
      <c r="AMA113" s="1"/>
      <c r="AMB113" s="1"/>
      <c r="AMC113" s="1"/>
    </row>
    <row r="114" spans="2:1017" customFormat="1" x14ac:dyDescent="0.4">
      <c r="B114" s="1"/>
      <c r="C114" s="1"/>
      <c r="D114" s="1"/>
      <c r="E114" s="1"/>
      <c r="F114" s="1"/>
      <c r="G114" s="10"/>
      <c r="H114" s="8"/>
      <c r="I114" s="7"/>
      <c r="J114" s="20"/>
      <c r="K114" s="20"/>
      <c r="L114" s="20"/>
      <c r="M114" s="40"/>
      <c r="N114" s="40"/>
      <c r="O114" s="1"/>
      <c r="P114" s="1"/>
      <c r="Q114" s="1"/>
      <c r="R114" s="123"/>
      <c r="S114" s="123"/>
      <c r="T114" s="18"/>
      <c r="U114" s="18"/>
      <c r="V114" s="18"/>
      <c r="W114" s="23"/>
      <c r="X114" s="18"/>
      <c r="Y114" s="18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  <c r="ALV114" s="1"/>
      <c r="ALW114" s="1"/>
      <c r="ALX114" s="1"/>
      <c r="ALY114" s="1"/>
      <c r="ALZ114" s="1"/>
      <c r="AMA114" s="1"/>
      <c r="AMB114" s="1"/>
      <c r="AMC114" s="1"/>
    </row>
    <row r="115" spans="2:1017" customFormat="1" x14ac:dyDescent="0.4">
      <c r="B115" s="1"/>
      <c r="C115" s="1"/>
      <c r="D115" s="1"/>
      <c r="E115" s="1"/>
      <c r="F115" s="1"/>
      <c r="G115" s="10"/>
      <c r="H115" s="8"/>
      <c r="I115" s="7"/>
      <c r="J115" s="20"/>
      <c r="K115" s="20"/>
      <c r="L115" s="20"/>
      <c r="M115" s="40"/>
      <c r="N115" s="40"/>
      <c r="O115" s="1"/>
      <c r="P115" s="1"/>
      <c r="Q115" s="1"/>
      <c r="R115" s="123"/>
      <c r="S115" s="123"/>
      <c r="T115" s="18"/>
      <c r="U115" s="18"/>
      <c r="V115" s="18"/>
      <c r="W115" s="23"/>
      <c r="X115" s="18"/>
      <c r="Y115" s="18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  <c r="AGJ115" s="1"/>
      <c r="AGK115" s="1"/>
      <c r="AGL115" s="1"/>
      <c r="AGM115" s="1"/>
      <c r="AGN115" s="1"/>
      <c r="AGO115" s="1"/>
      <c r="AGP115" s="1"/>
      <c r="AGQ115" s="1"/>
      <c r="AGR115" s="1"/>
      <c r="AGS115" s="1"/>
      <c r="AGT115" s="1"/>
      <c r="AGU115" s="1"/>
      <c r="AGV115" s="1"/>
      <c r="AGW115" s="1"/>
      <c r="AGX115" s="1"/>
      <c r="AGY115" s="1"/>
      <c r="AGZ115" s="1"/>
      <c r="AHA115" s="1"/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  <c r="ALV115" s="1"/>
      <c r="ALW115" s="1"/>
      <c r="ALX115" s="1"/>
      <c r="ALY115" s="1"/>
      <c r="ALZ115" s="1"/>
      <c r="AMA115" s="1"/>
      <c r="AMB115" s="1"/>
      <c r="AMC115" s="1"/>
    </row>
    <row r="116" spans="2:1017" customFormat="1" x14ac:dyDescent="0.4">
      <c r="B116" s="1"/>
      <c r="C116" s="1"/>
      <c r="D116" s="1"/>
      <c r="E116" s="1"/>
      <c r="F116" s="1"/>
      <c r="G116" s="10"/>
      <c r="H116" s="8"/>
      <c r="I116" s="7"/>
      <c r="J116" s="20"/>
      <c r="K116" s="20"/>
      <c r="L116" s="20"/>
      <c r="M116" s="40"/>
      <c r="N116" s="40"/>
      <c r="O116" s="1"/>
      <c r="P116" s="1"/>
      <c r="Q116" s="1"/>
      <c r="R116" s="123"/>
      <c r="S116" s="123"/>
      <c r="T116" s="18"/>
      <c r="U116" s="18"/>
      <c r="V116" s="18"/>
      <c r="W116" s="23"/>
      <c r="X116" s="18"/>
      <c r="Y116" s="18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</row>
    <row r="117" spans="2:1017" customFormat="1" x14ac:dyDescent="0.4">
      <c r="B117" s="1"/>
      <c r="C117" s="1"/>
      <c r="D117" s="1"/>
      <c r="E117" s="1"/>
      <c r="F117" s="1"/>
      <c r="G117" s="10"/>
      <c r="H117" s="8"/>
      <c r="I117" s="7"/>
      <c r="J117" s="20"/>
      <c r="K117" s="20"/>
      <c r="L117" s="20"/>
      <c r="M117" s="40"/>
      <c r="N117" s="40"/>
      <c r="O117" s="1"/>
      <c r="P117" s="1"/>
      <c r="Q117" s="1"/>
      <c r="R117" s="123"/>
      <c r="S117" s="123"/>
      <c r="T117" s="18"/>
      <c r="U117" s="18"/>
      <c r="V117" s="18"/>
      <c r="W117" s="23"/>
      <c r="X117" s="18"/>
      <c r="Y117" s="18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  <c r="AGJ117" s="1"/>
      <c r="AGK117" s="1"/>
      <c r="AGL117" s="1"/>
      <c r="AGM117" s="1"/>
      <c r="AGN117" s="1"/>
      <c r="AGO117" s="1"/>
      <c r="AGP117" s="1"/>
      <c r="AGQ117" s="1"/>
      <c r="AGR117" s="1"/>
      <c r="AGS117" s="1"/>
      <c r="AGT117" s="1"/>
      <c r="AGU117" s="1"/>
      <c r="AGV117" s="1"/>
      <c r="AGW117" s="1"/>
      <c r="AGX117" s="1"/>
      <c r="AGY117" s="1"/>
      <c r="AGZ117" s="1"/>
      <c r="AHA117" s="1"/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  <c r="ALV117" s="1"/>
      <c r="ALW117" s="1"/>
      <c r="ALX117" s="1"/>
      <c r="ALY117" s="1"/>
      <c r="ALZ117" s="1"/>
      <c r="AMA117" s="1"/>
      <c r="AMB117" s="1"/>
      <c r="AMC117" s="1"/>
    </row>
    <row r="118" spans="2:1017" customFormat="1" x14ac:dyDescent="0.4">
      <c r="B118" s="1"/>
      <c r="C118" s="1"/>
      <c r="D118" s="1"/>
      <c r="E118" s="1"/>
      <c r="F118" s="1"/>
      <c r="G118" s="10"/>
      <c r="H118" s="8"/>
      <c r="I118" s="7"/>
      <c r="J118" s="20"/>
      <c r="K118" s="20"/>
      <c r="L118" s="20"/>
      <c r="M118" s="40"/>
      <c r="N118" s="40"/>
      <c r="O118" s="1"/>
      <c r="P118" s="1"/>
      <c r="Q118" s="1"/>
      <c r="R118" s="123"/>
      <c r="S118" s="123"/>
      <c r="T118" s="18"/>
      <c r="U118" s="18"/>
      <c r="V118" s="18"/>
      <c r="W118" s="23"/>
      <c r="X118" s="18"/>
      <c r="Y118" s="18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  <c r="ALV118" s="1"/>
      <c r="ALW118" s="1"/>
      <c r="ALX118" s="1"/>
      <c r="ALY118" s="1"/>
      <c r="ALZ118" s="1"/>
      <c r="AMA118" s="1"/>
      <c r="AMB118" s="1"/>
      <c r="AMC118" s="1"/>
    </row>
    <row r="119" spans="2:1017" customFormat="1" x14ac:dyDescent="0.4">
      <c r="B119" s="1"/>
      <c r="C119" s="1"/>
      <c r="D119" s="1"/>
      <c r="E119" s="1"/>
      <c r="F119" s="1"/>
      <c r="G119" s="10"/>
      <c r="H119" s="8"/>
      <c r="I119" s="7"/>
      <c r="J119" s="20"/>
      <c r="K119" s="20"/>
      <c r="L119" s="20"/>
      <c r="M119" s="40"/>
      <c r="N119" s="40"/>
      <c r="O119" s="1"/>
      <c r="P119" s="1"/>
      <c r="Q119" s="1"/>
      <c r="R119" s="123"/>
      <c r="S119" s="123"/>
      <c r="T119" s="18"/>
      <c r="U119" s="18"/>
      <c r="V119" s="18"/>
      <c r="W119" s="23"/>
      <c r="X119" s="18"/>
      <c r="Y119" s="18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  <c r="VK119" s="1"/>
      <c r="VL119" s="1"/>
      <c r="VM119" s="1"/>
      <c r="VN119" s="1"/>
      <c r="VO119" s="1"/>
      <c r="VP119" s="1"/>
      <c r="VQ119" s="1"/>
      <c r="VR119" s="1"/>
      <c r="VS119" s="1"/>
      <c r="VT119" s="1"/>
      <c r="VU119" s="1"/>
      <c r="VV119" s="1"/>
      <c r="VW119" s="1"/>
      <c r="VX119" s="1"/>
      <c r="VY119" s="1"/>
      <c r="VZ119" s="1"/>
      <c r="WA119" s="1"/>
      <c r="WB119" s="1"/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  <c r="ADB119" s="1"/>
      <c r="ADC119" s="1"/>
      <c r="ADD119" s="1"/>
      <c r="ADE119" s="1"/>
      <c r="ADF119" s="1"/>
      <c r="ADG119" s="1"/>
      <c r="ADH119" s="1"/>
      <c r="ADI119" s="1"/>
      <c r="ADJ119" s="1"/>
      <c r="ADK119" s="1"/>
      <c r="ADL119" s="1"/>
      <c r="ADM119" s="1"/>
      <c r="ADN119" s="1"/>
      <c r="ADO119" s="1"/>
      <c r="ADP119" s="1"/>
      <c r="ADQ119" s="1"/>
      <c r="ADR119" s="1"/>
      <c r="ADS119" s="1"/>
      <c r="ADT119" s="1"/>
      <c r="ADU119" s="1"/>
      <c r="ADV119" s="1"/>
      <c r="ADW119" s="1"/>
      <c r="ADX119" s="1"/>
      <c r="ADY119" s="1"/>
      <c r="ADZ119" s="1"/>
      <c r="AEA119" s="1"/>
      <c r="AEB119" s="1"/>
      <c r="AEC119" s="1"/>
      <c r="AED119" s="1"/>
      <c r="AEE119" s="1"/>
      <c r="AEF119" s="1"/>
      <c r="AEG119" s="1"/>
      <c r="AEH119" s="1"/>
      <c r="AEI119" s="1"/>
      <c r="AEJ119" s="1"/>
      <c r="AEK119" s="1"/>
      <c r="AEL119" s="1"/>
      <c r="AEM119" s="1"/>
      <c r="AEN119" s="1"/>
      <c r="AEO119" s="1"/>
      <c r="AEP119" s="1"/>
      <c r="AEQ119" s="1"/>
      <c r="AER119" s="1"/>
      <c r="AES119" s="1"/>
      <c r="AET119" s="1"/>
      <c r="AEU119" s="1"/>
      <c r="AEV119" s="1"/>
      <c r="AEW119" s="1"/>
      <c r="AEX119" s="1"/>
      <c r="AEY119" s="1"/>
      <c r="AEZ119" s="1"/>
      <c r="AFA119" s="1"/>
      <c r="AFB119" s="1"/>
      <c r="AFC119" s="1"/>
      <c r="AFD119" s="1"/>
      <c r="AFE119" s="1"/>
      <c r="AFF119" s="1"/>
      <c r="AFG119" s="1"/>
      <c r="AFH119" s="1"/>
      <c r="AFI119" s="1"/>
      <c r="AFJ119" s="1"/>
      <c r="AFK119" s="1"/>
      <c r="AFL119" s="1"/>
      <c r="AFM119" s="1"/>
      <c r="AFN119" s="1"/>
      <c r="AFO119" s="1"/>
      <c r="AFP119" s="1"/>
      <c r="AFQ119" s="1"/>
      <c r="AFR119" s="1"/>
      <c r="AFS119" s="1"/>
      <c r="AFT119" s="1"/>
      <c r="AFU119" s="1"/>
      <c r="AFV119" s="1"/>
      <c r="AFW119" s="1"/>
      <c r="AFX119" s="1"/>
      <c r="AFY119" s="1"/>
      <c r="AFZ119" s="1"/>
      <c r="AGA119" s="1"/>
      <c r="AGB119" s="1"/>
      <c r="AGC119" s="1"/>
      <c r="AGD119" s="1"/>
      <c r="AGE119" s="1"/>
      <c r="AGF119" s="1"/>
      <c r="AGG119" s="1"/>
      <c r="AGH119" s="1"/>
      <c r="AGI119" s="1"/>
      <c r="AGJ119" s="1"/>
      <c r="AGK119" s="1"/>
      <c r="AGL119" s="1"/>
      <c r="AGM119" s="1"/>
      <c r="AGN119" s="1"/>
      <c r="AGO119" s="1"/>
      <c r="AGP119" s="1"/>
      <c r="AGQ119" s="1"/>
      <c r="AGR119" s="1"/>
      <c r="AGS119" s="1"/>
      <c r="AGT119" s="1"/>
      <c r="AGU119" s="1"/>
      <c r="AGV119" s="1"/>
      <c r="AGW119" s="1"/>
      <c r="AGX119" s="1"/>
      <c r="AGY119" s="1"/>
      <c r="AGZ119" s="1"/>
      <c r="AHA119" s="1"/>
      <c r="AHB119" s="1"/>
      <c r="AHC119" s="1"/>
      <c r="AHD119" s="1"/>
      <c r="AHE119" s="1"/>
      <c r="AHF119" s="1"/>
      <c r="AHG119" s="1"/>
      <c r="AHH119" s="1"/>
      <c r="AHI119" s="1"/>
      <c r="AHJ119" s="1"/>
      <c r="AHK119" s="1"/>
      <c r="AHL119" s="1"/>
      <c r="AHM119" s="1"/>
      <c r="AHN119" s="1"/>
      <c r="AHO119" s="1"/>
      <c r="AHP119" s="1"/>
      <c r="AHQ119" s="1"/>
      <c r="AHR119" s="1"/>
      <c r="AHS119" s="1"/>
      <c r="AHT119" s="1"/>
      <c r="AHU119" s="1"/>
      <c r="AHV119" s="1"/>
      <c r="AHW119" s="1"/>
      <c r="AHX119" s="1"/>
      <c r="AHY119" s="1"/>
      <c r="AHZ119" s="1"/>
      <c r="AIA119" s="1"/>
      <c r="AIB119" s="1"/>
      <c r="AIC119" s="1"/>
      <c r="AID119" s="1"/>
      <c r="AIE119" s="1"/>
      <c r="AIF119" s="1"/>
      <c r="AIG119" s="1"/>
      <c r="AIH119" s="1"/>
      <c r="AII119" s="1"/>
      <c r="AIJ119" s="1"/>
      <c r="AIK119" s="1"/>
      <c r="AIL119" s="1"/>
      <c r="AIM119" s="1"/>
      <c r="AIN119" s="1"/>
      <c r="AIO119" s="1"/>
      <c r="AIP119" s="1"/>
      <c r="AIQ119" s="1"/>
      <c r="AIR119" s="1"/>
      <c r="AIS119" s="1"/>
      <c r="AIT119" s="1"/>
      <c r="AIU119" s="1"/>
      <c r="AIV119" s="1"/>
      <c r="AIW119" s="1"/>
      <c r="AIX119" s="1"/>
      <c r="AIY119" s="1"/>
      <c r="AIZ119" s="1"/>
      <c r="AJA119" s="1"/>
      <c r="AJB119" s="1"/>
      <c r="AJC119" s="1"/>
      <c r="AJD119" s="1"/>
      <c r="AJE119" s="1"/>
      <c r="AJF119" s="1"/>
      <c r="AJG119" s="1"/>
      <c r="AJH119" s="1"/>
      <c r="AJI119" s="1"/>
      <c r="AJJ119" s="1"/>
      <c r="AJK119" s="1"/>
      <c r="AJL119" s="1"/>
      <c r="AJM119" s="1"/>
      <c r="AJN119" s="1"/>
      <c r="AJO119" s="1"/>
      <c r="AJP119" s="1"/>
      <c r="AJQ119" s="1"/>
      <c r="AJR119" s="1"/>
      <c r="AJS119" s="1"/>
      <c r="AJT119" s="1"/>
      <c r="AJU119" s="1"/>
      <c r="AJV119" s="1"/>
      <c r="AJW119" s="1"/>
      <c r="AJX119" s="1"/>
      <c r="AJY119" s="1"/>
      <c r="AJZ119" s="1"/>
      <c r="AKA119" s="1"/>
      <c r="AKB119" s="1"/>
      <c r="AKC119" s="1"/>
      <c r="AKD119" s="1"/>
      <c r="AKE119" s="1"/>
      <c r="AKF119" s="1"/>
      <c r="AKG119" s="1"/>
      <c r="AKH119" s="1"/>
      <c r="AKI119" s="1"/>
      <c r="AKJ119" s="1"/>
      <c r="AKK119" s="1"/>
      <c r="AKL119" s="1"/>
      <c r="AKM119" s="1"/>
      <c r="AKN119" s="1"/>
      <c r="AKO119" s="1"/>
      <c r="AKP119" s="1"/>
      <c r="AKQ119" s="1"/>
      <c r="AKR119" s="1"/>
      <c r="AKS119" s="1"/>
      <c r="AKT119" s="1"/>
      <c r="AKU119" s="1"/>
      <c r="AKV119" s="1"/>
      <c r="AKW119" s="1"/>
      <c r="AKX119" s="1"/>
      <c r="AKY119" s="1"/>
      <c r="AKZ119" s="1"/>
      <c r="ALA119" s="1"/>
      <c r="ALB119" s="1"/>
      <c r="ALC119" s="1"/>
      <c r="ALD119" s="1"/>
      <c r="ALE119" s="1"/>
      <c r="ALF119" s="1"/>
      <c r="ALG119" s="1"/>
      <c r="ALH119" s="1"/>
      <c r="ALI119" s="1"/>
      <c r="ALJ119" s="1"/>
      <c r="ALK119" s="1"/>
      <c r="ALL119" s="1"/>
      <c r="ALM119" s="1"/>
      <c r="ALN119" s="1"/>
      <c r="ALO119" s="1"/>
      <c r="ALP119" s="1"/>
      <c r="ALQ119" s="1"/>
      <c r="ALR119" s="1"/>
      <c r="ALS119" s="1"/>
      <c r="ALT119" s="1"/>
      <c r="ALU119" s="1"/>
      <c r="ALV119" s="1"/>
      <c r="ALW119" s="1"/>
      <c r="ALX119" s="1"/>
      <c r="ALY119" s="1"/>
      <c r="ALZ119" s="1"/>
      <c r="AMA119" s="1"/>
      <c r="AMB119" s="1"/>
      <c r="AMC119" s="1"/>
    </row>
    <row r="120" spans="2:1017" customFormat="1" x14ac:dyDescent="0.4">
      <c r="B120" s="1"/>
      <c r="C120" s="1"/>
      <c r="D120" s="1"/>
      <c r="E120" s="1"/>
      <c r="F120" s="1"/>
      <c r="G120" s="10"/>
      <c r="H120" s="8"/>
      <c r="I120" s="7"/>
      <c r="J120" s="20"/>
      <c r="K120" s="20"/>
      <c r="L120" s="20"/>
      <c r="M120" s="40"/>
      <c r="N120" s="40"/>
      <c r="O120" s="1"/>
      <c r="P120" s="1"/>
      <c r="Q120" s="1"/>
      <c r="R120" s="123"/>
      <c r="S120" s="123"/>
      <c r="T120" s="18"/>
      <c r="U120" s="18"/>
      <c r="V120" s="18"/>
      <c r="W120" s="23"/>
      <c r="X120" s="18"/>
      <c r="Y120" s="18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  <c r="VK120" s="1"/>
      <c r="VL120" s="1"/>
      <c r="VM120" s="1"/>
      <c r="VN120" s="1"/>
      <c r="VO120" s="1"/>
      <c r="VP120" s="1"/>
      <c r="VQ120" s="1"/>
      <c r="VR120" s="1"/>
      <c r="VS120" s="1"/>
      <c r="VT120" s="1"/>
      <c r="VU120" s="1"/>
      <c r="VV120" s="1"/>
      <c r="VW120" s="1"/>
      <c r="VX120" s="1"/>
      <c r="VY120" s="1"/>
      <c r="VZ120" s="1"/>
      <c r="WA120" s="1"/>
      <c r="WB120" s="1"/>
      <c r="WC120" s="1"/>
      <c r="WD120" s="1"/>
      <c r="WE120" s="1"/>
      <c r="WF120" s="1"/>
      <c r="WG120" s="1"/>
      <c r="WH120" s="1"/>
      <c r="WI120" s="1"/>
      <c r="WJ120" s="1"/>
      <c r="WK120" s="1"/>
      <c r="WL120" s="1"/>
      <c r="WM120" s="1"/>
      <c r="WN120" s="1"/>
      <c r="WO120" s="1"/>
      <c r="WP120" s="1"/>
      <c r="WQ120" s="1"/>
      <c r="WR120" s="1"/>
      <c r="WS120" s="1"/>
      <c r="WT120" s="1"/>
      <c r="WU120" s="1"/>
      <c r="WV120" s="1"/>
      <c r="WW120" s="1"/>
      <c r="WX120" s="1"/>
      <c r="WY120" s="1"/>
      <c r="WZ120" s="1"/>
      <c r="XA120" s="1"/>
      <c r="XB120" s="1"/>
      <c r="XC120" s="1"/>
      <c r="XD120" s="1"/>
      <c r="XE120" s="1"/>
      <c r="XF120" s="1"/>
      <c r="XG120" s="1"/>
      <c r="XH120" s="1"/>
      <c r="XI120" s="1"/>
      <c r="XJ120" s="1"/>
      <c r="XK120" s="1"/>
      <c r="XL120" s="1"/>
      <c r="XM120" s="1"/>
      <c r="XN120" s="1"/>
      <c r="XO120" s="1"/>
      <c r="XP120" s="1"/>
      <c r="XQ120" s="1"/>
      <c r="XR120" s="1"/>
      <c r="XS120" s="1"/>
      <c r="XT120" s="1"/>
      <c r="XU120" s="1"/>
      <c r="XV120" s="1"/>
      <c r="XW120" s="1"/>
      <c r="XX120" s="1"/>
      <c r="XY120" s="1"/>
      <c r="XZ120" s="1"/>
      <c r="YA120" s="1"/>
      <c r="YB120" s="1"/>
      <c r="YC120" s="1"/>
      <c r="YD120" s="1"/>
      <c r="YE120" s="1"/>
      <c r="YF120" s="1"/>
      <c r="YG120" s="1"/>
      <c r="YH120" s="1"/>
      <c r="YI120" s="1"/>
      <c r="YJ120" s="1"/>
      <c r="YK120" s="1"/>
      <c r="YL120" s="1"/>
      <c r="YM120" s="1"/>
      <c r="YN120" s="1"/>
      <c r="YO120" s="1"/>
      <c r="YP120" s="1"/>
      <c r="YQ120" s="1"/>
      <c r="YR120" s="1"/>
      <c r="YS120" s="1"/>
      <c r="YT120" s="1"/>
      <c r="YU120" s="1"/>
      <c r="YV120" s="1"/>
      <c r="YW120" s="1"/>
      <c r="YX120" s="1"/>
      <c r="YY120" s="1"/>
      <c r="YZ120" s="1"/>
      <c r="ZA120" s="1"/>
      <c r="ZB120" s="1"/>
      <c r="ZC120" s="1"/>
      <c r="ZD120" s="1"/>
      <c r="ZE120" s="1"/>
      <c r="ZF120" s="1"/>
      <c r="ZG120" s="1"/>
      <c r="ZH120" s="1"/>
      <c r="ZI120" s="1"/>
      <c r="ZJ120" s="1"/>
      <c r="ZK120" s="1"/>
      <c r="ZL120" s="1"/>
      <c r="ZM120" s="1"/>
      <c r="ZN120" s="1"/>
      <c r="ZO120" s="1"/>
      <c r="ZP120" s="1"/>
      <c r="ZQ120" s="1"/>
      <c r="ZR120" s="1"/>
      <c r="ZS120" s="1"/>
      <c r="ZT120" s="1"/>
      <c r="ZU120" s="1"/>
      <c r="ZV120" s="1"/>
      <c r="ZW120" s="1"/>
      <c r="ZX120" s="1"/>
      <c r="ZY120" s="1"/>
      <c r="ZZ120" s="1"/>
      <c r="AAA120" s="1"/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/>
      <c r="AAS120" s="1"/>
      <c r="AAT120" s="1"/>
      <c r="AAU120" s="1"/>
      <c r="AAV120" s="1"/>
      <c r="AAW120" s="1"/>
      <c r="AAX120" s="1"/>
      <c r="AAY120" s="1"/>
      <c r="AAZ120" s="1"/>
      <c r="ABA120" s="1"/>
      <c r="ABB120" s="1"/>
      <c r="ABC120" s="1"/>
      <c r="ABD120" s="1"/>
      <c r="ABE120" s="1"/>
      <c r="ABF120" s="1"/>
      <c r="ABG120" s="1"/>
      <c r="ABH120" s="1"/>
      <c r="ABI120" s="1"/>
      <c r="ABJ120" s="1"/>
      <c r="ABK120" s="1"/>
      <c r="ABL120" s="1"/>
      <c r="ABM120" s="1"/>
      <c r="ABN120" s="1"/>
      <c r="ABO120" s="1"/>
      <c r="ABP120" s="1"/>
      <c r="ABQ120" s="1"/>
      <c r="ABR120" s="1"/>
      <c r="ABS120" s="1"/>
      <c r="ABT120" s="1"/>
      <c r="ABU120" s="1"/>
      <c r="ABV120" s="1"/>
      <c r="ABW120" s="1"/>
      <c r="ABX120" s="1"/>
      <c r="ABY120" s="1"/>
      <c r="ABZ120" s="1"/>
      <c r="ACA120" s="1"/>
      <c r="ACB120" s="1"/>
      <c r="ACC120" s="1"/>
      <c r="ACD120" s="1"/>
      <c r="ACE120" s="1"/>
      <c r="ACF120" s="1"/>
      <c r="ACG120" s="1"/>
      <c r="ACH120" s="1"/>
      <c r="ACI120" s="1"/>
      <c r="ACJ120" s="1"/>
      <c r="ACK120" s="1"/>
      <c r="ACL120" s="1"/>
      <c r="ACM120" s="1"/>
      <c r="ACN120" s="1"/>
      <c r="ACO120" s="1"/>
      <c r="ACP120" s="1"/>
      <c r="ACQ120" s="1"/>
      <c r="ACR120" s="1"/>
      <c r="ACS120" s="1"/>
      <c r="ACT120" s="1"/>
      <c r="ACU120" s="1"/>
      <c r="ACV120" s="1"/>
      <c r="ACW120" s="1"/>
      <c r="ACX120" s="1"/>
      <c r="ACY120" s="1"/>
      <c r="ACZ120" s="1"/>
      <c r="ADA120" s="1"/>
      <c r="ADB120" s="1"/>
      <c r="ADC120" s="1"/>
      <c r="ADD120" s="1"/>
      <c r="ADE120" s="1"/>
      <c r="ADF120" s="1"/>
      <c r="ADG120" s="1"/>
      <c r="ADH120" s="1"/>
      <c r="ADI120" s="1"/>
      <c r="ADJ120" s="1"/>
      <c r="ADK120" s="1"/>
      <c r="ADL120" s="1"/>
      <c r="ADM120" s="1"/>
      <c r="ADN120" s="1"/>
      <c r="ADO120" s="1"/>
      <c r="ADP120" s="1"/>
      <c r="ADQ120" s="1"/>
      <c r="ADR120" s="1"/>
      <c r="ADS120" s="1"/>
      <c r="ADT120" s="1"/>
      <c r="ADU120" s="1"/>
      <c r="ADV120" s="1"/>
      <c r="ADW120" s="1"/>
      <c r="ADX120" s="1"/>
      <c r="ADY120" s="1"/>
      <c r="ADZ120" s="1"/>
      <c r="AEA120" s="1"/>
      <c r="AEB120" s="1"/>
      <c r="AEC120" s="1"/>
      <c r="AED120" s="1"/>
      <c r="AEE120" s="1"/>
      <c r="AEF120" s="1"/>
      <c r="AEG120" s="1"/>
      <c r="AEH120" s="1"/>
      <c r="AEI120" s="1"/>
      <c r="AEJ120" s="1"/>
      <c r="AEK120" s="1"/>
      <c r="AEL120" s="1"/>
      <c r="AEM120" s="1"/>
      <c r="AEN120" s="1"/>
      <c r="AEO120" s="1"/>
      <c r="AEP120" s="1"/>
      <c r="AEQ120" s="1"/>
      <c r="AER120" s="1"/>
      <c r="AES120" s="1"/>
      <c r="AET120" s="1"/>
      <c r="AEU120" s="1"/>
      <c r="AEV120" s="1"/>
      <c r="AEW120" s="1"/>
      <c r="AEX120" s="1"/>
      <c r="AEY120" s="1"/>
      <c r="AEZ120" s="1"/>
      <c r="AFA120" s="1"/>
      <c r="AFB120" s="1"/>
      <c r="AFC120" s="1"/>
      <c r="AFD120" s="1"/>
      <c r="AFE120" s="1"/>
      <c r="AFF120" s="1"/>
      <c r="AFG120" s="1"/>
      <c r="AFH120" s="1"/>
      <c r="AFI120" s="1"/>
      <c r="AFJ120" s="1"/>
      <c r="AFK120" s="1"/>
      <c r="AFL120" s="1"/>
      <c r="AFM120" s="1"/>
      <c r="AFN120" s="1"/>
      <c r="AFO120" s="1"/>
      <c r="AFP120" s="1"/>
      <c r="AFQ120" s="1"/>
      <c r="AFR120" s="1"/>
      <c r="AFS120" s="1"/>
      <c r="AFT120" s="1"/>
      <c r="AFU120" s="1"/>
      <c r="AFV120" s="1"/>
      <c r="AFW120" s="1"/>
      <c r="AFX120" s="1"/>
      <c r="AFY120" s="1"/>
      <c r="AFZ120" s="1"/>
      <c r="AGA120" s="1"/>
      <c r="AGB120" s="1"/>
      <c r="AGC120" s="1"/>
      <c r="AGD120" s="1"/>
      <c r="AGE120" s="1"/>
      <c r="AGF120" s="1"/>
      <c r="AGG120" s="1"/>
      <c r="AGH120" s="1"/>
      <c r="AGI120" s="1"/>
      <c r="AGJ120" s="1"/>
      <c r="AGK120" s="1"/>
      <c r="AGL120" s="1"/>
      <c r="AGM120" s="1"/>
      <c r="AGN120" s="1"/>
      <c r="AGO120" s="1"/>
      <c r="AGP120" s="1"/>
      <c r="AGQ120" s="1"/>
      <c r="AGR120" s="1"/>
      <c r="AGS120" s="1"/>
      <c r="AGT120" s="1"/>
      <c r="AGU120" s="1"/>
      <c r="AGV120" s="1"/>
      <c r="AGW120" s="1"/>
      <c r="AGX120" s="1"/>
      <c r="AGY120" s="1"/>
      <c r="AGZ120" s="1"/>
      <c r="AHA120" s="1"/>
      <c r="AHB120" s="1"/>
      <c r="AHC120" s="1"/>
      <c r="AHD120" s="1"/>
      <c r="AHE120" s="1"/>
      <c r="AHF120" s="1"/>
      <c r="AHG120" s="1"/>
      <c r="AHH120" s="1"/>
      <c r="AHI120" s="1"/>
      <c r="AHJ120" s="1"/>
      <c r="AHK120" s="1"/>
      <c r="AHL120" s="1"/>
      <c r="AHM120" s="1"/>
      <c r="AHN120" s="1"/>
      <c r="AHO120" s="1"/>
      <c r="AHP120" s="1"/>
      <c r="AHQ120" s="1"/>
      <c r="AHR120" s="1"/>
      <c r="AHS120" s="1"/>
      <c r="AHT120" s="1"/>
      <c r="AHU120" s="1"/>
      <c r="AHV120" s="1"/>
      <c r="AHW120" s="1"/>
      <c r="AHX120" s="1"/>
      <c r="AHY120" s="1"/>
      <c r="AHZ120" s="1"/>
      <c r="AIA120" s="1"/>
      <c r="AIB120" s="1"/>
      <c r="AIC120" s="1"/>
      <c r="AID120" s="1"/>
      <c r="AIE120" s="1"/>
      <c r="AIF120" s="1"/>
      <c r="AIG120" s="1"/>
      <c r="AIH120" s="1"/>
      <c r="AII120" s="1"/>
      <c r="AIJ120" s="1"/>
      <c r="AIK120" s="1"/>
      <c r="AIL120" s="1"/>
      <c r="AIM120" s="1"/>
      <c r="AIN120" s="1"/>
      <c r="AIO120" s="1"/>
      <c r="AIP120" s="1"/>
      <c r="AIQ120" s="1"/>
      <c r="AIR120" s="1"/>
      <c r="AIS120" s="1"/>
      <c r="AIT120" s="1"/>
      <c r="AIU120" s="1"/>
      <c r="AIV120" s="1"/>
      <c r="AIW120" s="1"/>
      <c r="AIX120" s="1"/>
      <c r="AIY120" s="1"/>
      <c r="AIZ120" s="1"/>
      <c r="AJA120" s="1"/>
      <c r="AJB120" s="1"/>
      <c r="AJC120" s="1"/>
      <c r="AJD120" s="1"/>
      <c r="AJE120" s="1"/>
      <c r="AJF120" s="1"/>
      <c r="AJG120" s="1"/>
      <c r="AJH120" s="1"/>
      <c r="AJI120" s="1"/>
      <c r="AJJ120" s="1"/>
      <c r="AJK120" s="1"/>
      <c r="AJL120" s="1"/>
      <c r="AJM120" s="1"/>
      <c r="AJN120" s="1"/>
      <c r="AJO120" s="1"/>
      <c r="AJP120" s="1"/>
      <c r="AJQ120" s="1"/>
      <c r="AJR120" s="1"/>
      <c r="AJS120" s="1"/>
      <c r="AJT120" s="1"/>
      <c r="AJU120" s="1"/>
      <c r="AJV120" s="1"/>
      <c r="AJW120" s="1"/>
      <c r="AJX120" s="1"/>
      <c r="AJY120" s="1"/>
      <c r="AJZ120" s="1"/>
      <c r="AKA120" s="1"/>
      <c r="AKB120" s="1"/>
      <c r="AKC120" s="1"/>
      <c r="AKD120" s="1"/>
      <c r="AKE120" s="1"/>
      <c r="AKF120" s="1"/>
      <c r="AKG120" s="1"/>
      <c r="AKH120" s="1"/>
      <c r="AKI120" s="1"/>
      <c r="AKJ120" s="1"/>
      <c r="AKK120" s="1"/>
      <c r="AKL120" s="1"/>
      <c r="AKM120" s="1"/>
      <c r="AKN120" s="1"/>
      <c r="AKO120" s="1"/>
      <c r="AKP120" s="1"/>
      <c r="AKQ120" s="1"/>
      <c r="AKR120" s="1"/>
      <c r="AKS120" s="1"/>
      <c r="AKT120" s="1"/>
      <c r="AKU120" s="1"/>
      <c r="AKV120" s="1"/>
      <c r="AKW120" s="1"/>
      <c r="AKX120" s="1"/>
      <c r="AKY120" s="1"/>
      <c r="AKZ120" s="1"/>
      <c r="ALA120" s="1"/>
      <c r="ALB120" s="1"/>
      <c r="ALC120" s="1"/>
      <c r="ALD120" s="1"/>
      <c r="ALE120" s="1"/>
      <c r="ALF120" s="1"/>
      <c r="ALG120" s="1"/>
      <c r="ALH120" s="1"/>
      <c r="ALI120" s="1"/>
      <c r="ALJ120" s="1"/>
      <c r="ALK120" s="1"/>
      <c r="ALL120" s="1"/>
      <c r="ALM120" s="1"/>
      <c r="ALN120" s="1"/>
      <c r="ALO120" s="1"/>
      <c r="ALP120" s="1"/>
      <c r="ALQ120" s="1"/>
      <c r="ALR120" s="1"/>
      <c r="ALS120" s="1"/>
      <c r="ALT120" s="1"/>
      <c r="ALU120" s="1"/>
      <c r="ALV120" s="1"/>
      <c r="ALW120" s="1"/>
      <c r="ALX120" s="1"/>
      <c r="ALY120" s="1"/>
      <c r="ALZ120" s="1"/>
      <c r="AMA120" s="1"/>
      <c r="AMB120" s="1"/>
      <c r="AMC120" s="1"/>
    </row>
    <row r="121" spans="2:1017" customFormat="1" x14ac:dyDescent="0.4">
      <c r="B121" s="1"/>
      <c r="C121" s="1"/>
      <c r="D121" s="1"/>
      <c r="E121" s="1"/>
      <c r="F121" s="1"/>
      <c r="G121" s="10"/>
      <c r="H121" s="8"/>
      <c r="I121" s="7"/>
      <c r="J121" s="20"/>
      <c r="K121" s="20"/>
      <c r="L121" s="20"/>
      <c r="M121" s="40"/>
      <c r="N121" s="40"/>
      <c r="O121" s="1"/>
      <c r="P121" s="1"/>
      <c r="Q121" s="1"/>
      <c r="R121" s="123"/>
      <c r="S121" s="123"/>
      <c r="T121" s="18"/>
      <c r="U121" s="18"/>
      <c r="V121" s="18"/>
      <c r="W121" s="23"/>
      <c r="X121" s="18"/>
      <c r="Y121" s="18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  <c r="ADB121" s="1"/>
      <c r="ADC121" s="1"/>
      <c r="ADD121" s="1"/>
      <c r="ADE121" s="1"/>
      <c r="ADF121" s="1"/>
      <c r="ADG121" s="1"/>
      <c r="ADH121" s="1"/>
      <c r="ADI121" s="1"/>
      <c r="ADJ121" s="1"/>
      <c r="ADK121" s="1"/>
      <c r="ADL121" s="1"/>
      <c r="ADM121" s="1"/>
      <c r="ADN121" s="1"/>
      <c r="ADO121" s="1"/>
      <c r="ADP121" s="1"/>
      <c r="ADQ121" s="1"/>
      <c r="ADR121" s="1"/>
      <c r="ADS121" s="1"/>
      <c r="ADT121" s="1"/>
      <c r="ADU121" s="1"/>
      <c r="ADV121" s="1"/>
      <c r="ADW121" s="1"/>
      <c r="ADX121" s="1"/>
      <c r="ADY121" s="1"/>
      <c r="ADZ121" s="1"/>
      <c r="AEA121" s="1"/>
      <c r="AEB121" s="1"/>
      <c r="AEC121" s="1"/>
      <c r="AED121" s="1"/>
      <c r="AEE121" s="1"/>
      <c r="AEF121" s="1"/>
      <c r="AEG121" s="1"/>
      <c r="AEH121" s="1"/>
      <c r="AEI121" s="1"/>
      <c r="AEJ121" s="1"/>
      <c r="AEK121" s="1"/>
      <c r="AEL121" s="1"/>
      <c r="AEM121" s="1"/>
      <c r="AEN121" s="1"/>
      <c r="AEO121" s="1"/>
      <c r="AEP121" s="1"/>
      <c r="AEQ121" s="1"/>
      <c r="AER121" s="1"/>
      <c r="AES121" s="1"/>
      <c r="AET121" s="1"/>
      <c r="AEU121" s="1"/>
      <c r="AEV121" s="1"/>
      <c r="AEW121" s="1"/>
      <c r="AEX121" s="1"/>
      <c r="AEY121" s="1"/>
      <c r="AEZ121" s="1"/>
      <c r="AFA121" s="1"/>
      <c r="AFB121" s="1"/>
      <c r="AFC121" s="1"/>
      <c r="AFD121" s="1"/>
      <c r="AFE121" s="1"/>
      <c r="AFF121" s="1"/>
      <c r="AFG121" s="1"/>
      <c r="AFH121" s="1"/>
      <c r="AFI121" s="1"/>
      <c r="AFJ121" s="1"/>
      <c r="AFK121" s="1"/>
      <c r="AFL121" s="1"/>
      <c r="AFM121" s="1"/>
      <c r="AFN121" s="1"/>
      <c r="AFO121" s="1"/>
      <c r="AFP121" s="1"/>
      <c r="AFQ121" s="1"/>
      <c r="AFR121" s="1"/>
      <c r="AFS121" s="1"/>
      <c r="AFT121" s="1"/>
      <c r="AFU121" s="1"/>
      <c r="AFV121" s="1"/>
      <c r="AFW121" s="1"/>
      <c r="AFX121" s="1"/>
      <c r="AFY121" s="1"/>
      <c r="AFZ121" s="1"/>
      <c r="AGA121" s="1"/>
      <c r="AGB121" s="1"/>
      <c r="AGC121" s="1"/>
      <c r="AGD121" s="1"/>
      <c r="AGE121" s="1"/>
      <c r="AGF121" s="1"/>
      <c r="AGG121" s="1"/>
      <c r="AGH121" s="1"/>
      <c r="AGI121" s="1"/>
      <c r="AGJ121" s="1"/>
      <c r="AGK121" s="1"/>
      <c r="AGL121" s="1"/>
      <c r="AGM121" s="1"/>
      <c r="AGN121" s="1"/>
      <c r="AGO121" s="1"/>
      <c r="AGP121" s="1"/>
      <c r="AGQ121" s="1"/>
      <c r="AGR121" s="1"/>
      <c r="AGS121" s="1"/>
      <c r="AGT121" s="1"/>
      <c r="AGU121" s="1"/>
      <c r="AGV121" s="1"/>
      <c r="AGW121" s="1"/>
      <c r="AGX121" s="1"/>
      <c r="AGY121" s="1"/>
      <c r="AGZ121" s="1"/>
      <c r="AHA121" s="1"/>
      <c r="AHB121" s="1"/>
      <c r="AHC121" s="1"/>
      <c r="AHD121" s="1"/>
      <c r="AHE121" s="1"/>
      <c r="AHF121" s="1"/>
      <c r="AHG121" s="1"/>
      <c r="AHH121" s="1"/>
      <c r="AHI121" s="1"/>
      <c r="AHJ121" s="1"/>
      <c r="AHK121" s="1"/>
      <c r="AHL121" s="1"/>
      <c r="AHM121" s="1"/>
      <c r="AHN121" s="1"/>
      <c r="AHO121" s="1"/>
      <c r="AHP121" s="1"/>
      <c r="AHQ121" s="1"/>
      <c r="AHR121" s="1"/>
      <c r="AHS121" s="1"/>
      <c r="AHT121" s="1"/>
      <c r="AHU121" s="1"/>
      <c r="AHV121" s="1"/>
      <c r="AHW121" s="1"/>
      <c r="AHX121" s="1"/>
      <c r="AHY121" s="1"/>
      <c r="AHZ121" s="1"/>
      <c r="AIA121" s="1"/>
      <c r="AIB121" s="1"/>
      <c r="AIC121" s="1"/>
      <c r="AID121" s="1"/>
      <c r="AIE121" s="1"/>
      <c r="AIF121" s="1"/>
      <c r="AIG121" s="1"/>
      <c r="AIH121" s="1"/>
      <c r="AII121" s="1"/>
      <c r="AIJ121" s="1"/>
      <c r="AIK121" s="1"/>
      <c r="AIL121" s="1"/>
      <c r="AIM121" s="1"/>
      <c r="AIN121" s="1"/>
      <c r="AIO121" s="1"/>
      <c r="AIP121" s="1"/>
      <c r="AIQ121" s="1"/>
      <c r="AIR121" s="1"/>
      <c r="AIS121" s="1"/>
      <c r="AIT121" s="1"/>
      <c r="AIU121" s="1"/>
      <c r="AIV121" s="1"/>
      <c r="AIW121" s="1"/>
      <c r="AIX121" s="1"/>
      <c r="AIY121" s="1"/>
      <c r="AIZ121" s="1"/>
      <c r="AJA121" s="1"/>
      <c r="AJB121" s="1"/>
      <c r="AJC121" s="1"/>
      <c r="AJD121" s="1"/>
      <c r="AJE121" s="1"/>
      <c r="AJF121" s="1"/>
      <c r="AJG121" s="1"/>
      <c r="AJH121" s="1"/>
      <c r="AJI121" s="1"/>
      <c r="AJJ121" s="1"/>
      <c r="AJK121" s="1"/>
      <c r="AJL121" s="1"/>
      <c r="AJM121" s="1"/>
      <c r="AJN121" s="1"/>
      <c r="AJO121" s="1"/>
      <c r="AJP121" s="1"/>
      <c r="AJQ121" s="1"/>
      <c r="AJR121" s="1"/>
      <c r="AJS121" s="1"/>
      <c r="AJT121" s="1"/>
      <c r="AJU121" s="1"/>
      <c r="AJV121" s="1"/>
      <c r="AJW121" s="1"/>
      <c r="AJX121" s="1"/>
      <c r="AJY121" s="1"/>
      <c r="AJZ121" s="1"/>
      <c r="AKA121" s="1"/>
      <c r="AKB121" s="1"/>
      <c r="AKC121" s="1"/>
      <c r="AKD121" s="1"/>
      <c r="AKE121" s="1"/>
      <c r="AKF121" s="1"/>
      <c r="AKG121" s="1"/>
      <c r="AKH121" s="1"/>
      <c r="AKI121" s="1"/>
      <c r="AKJ121" s="1"/>
      <c r="AKK121" s="1"/>
      <c r="AKL121" s="1"/>
      <c r="AKM121" s="1"/>
      <c r="AKN121" s="1"/>
      <c r="AKO121" s="1"/>
      <c r="AKP121" s="1"/>
      <c r="AKQ121" s="1"/>
      <c r="AKR121" s="1"/>
      <c r="AKS121" s="1"/>
      <c r="AKT121" s="1"/>
      <c r="AKU121" s="1"/>
      <c r="AKV121" s="1"/>
      <c r="AKW121" s="1"/>
      <c r="AKX121" s="1"/>
      <c r="AKY121" s="1"/>
      <c r="AKZ121" s="1"/>
      <c r="ALA121" s="1"/>
      <c r="ALB121" s="1"/>
      <c r="ALC121" s="1"/>
      <c r="ALD121" s="1"/>
      <c r="ALE121" s="1"/>
      <c r="ALF121" s="1"/>
      <c r="ALG121" s="1"/>
      <c r="ALH121" s="1"/>
      <c r="ALI121" s="1"/>
      <c r="ALJ121" s="1"/>
      <c r="ALK121" s="1"/>
      <c r="ALL121" s="1"/>
      <c r="ALM121" s="1"/>
      <c r="ALN121" s="1"/>
      <c r="ALO121" s="1"/>
      <c r="ALP121" s="1"/>
      <c r="ALQ121" s="1"/>
      <c r="ALR121" s="1"/>
      <c r="ALS121" s="1"/>
      <c r="ALT121" s="1"/>
      <c r="ALU121" s="1"/>
      <c r="ALV121" s="1"/>
      <c r="ALW121" s="1"/>
      <c r="ALX121" s="1"/>
      <c r="ALY121" s="1"/>
      <c r="ALZ121" s="1"/>
      <c r="AMA121" s="1"/>
      <c r="AMB121" s="1"/>
      <c r="AMC121" s="1"/>
    </row>
    <row r="122" spans="2:1017" customFormat="1" x14ac:dyDescent="0.4">
      <c r="B122" s="1"/>
      <c r="C122" s="1"/>
      <c r="D122" s="1"/>
      <c r="E122" s="1"/>
      <c r="F122" s="1"/>
      <c r="G122" s="10"/>
      <c r="H122" s="8"/>
      <c r="I122" s="7"/>
      <c r="J122" s="20"/>
      <c r="K122" s="20"/>
      <c r="L122" s="20"/>
      <c r="M122" s="40"/>
      <c r="N122" s="40"/>
      <c r="O122" s="1"/>
      <c r="P122" s="1"/>
      <c r="Q122" s="1"/>
      <c r="R122" s="123"/>
      <c r="S122" s="123"/>
      <c r="T122" s="18"/>
      <c r="U122" s="18"/>
      <c r="V122" s="18"/>
      <c r="W122" s="23"/>
      <c r="X122" s="18"/>
      <c r="Y122" s="18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  <c r="VK122" s="1"/>
      <c r="VL122" s="1"/>
      <c r="VM122" s="1"/>
      <c r="VN122" s="1"/>
      <c r="VO122" s="1"/>
      <c r="VP122" s="1"/>
      <c r="VQ122" s="1"/>
      <c r="VR122" s="1"/>
      <c r="VS122" s="1"/>
      <c r="VT122" s="1"/>
      <c r="VU122" s="1"/>
      <c r="VV122" s="1"/>
      <c r="VW122" s="1"/>
      <c r="VX122" s="1"/>
      <c r="VY122" s="1"/>
      <c r="VZ122" s="1"/>
      <c r="WA122" s="1"/>
      <c r="WB122" s="1"/>
      <c r="WC122" s="1"/>
      <c r="WD122" s="1"/>
      <c r="WE122" s="1"/>
      <c r="WF122" s="1"/>
      <c r="WG122" s="1"/>
      <c r="WH122" s="1"/>
      <c r="WI122" s="1"/>
      <c r="WJ122" s="1"/>
      <c r="WK122" s="1"/>
      <c r="WL122" s="1"/>
      <c r="WM122" s="1"/>
      <c r="WN122" s="1"/>
      <c r="WO122" s="1"/>
      <c r="WP122" s="1"/>
      <c r="WQ122" s="1"/>
      <c r="WR122" s="1"/>
      <c r="WS122" s="1"/>
      <c r="WT122" s="1"/>
      <c r="WU122" s="1"/>
      <c r="WV122" s="1"/>
      <c r="WW122" s="1"/>
      <c r="WX122" s="1"/>
      <c r="WY122" s="1"/>
      <c r="WZ122" s="1"/>
      <c r="XA122" s="1"/>
      <c r="XB122" s="1"/>
      <c r="XC122" s="1"/>
      <c r="XD122" s="1"/>
      <c r="XE122" s="1"/>
      <c r="XF122" s="1"/>
      <c r="XG122" s="1"/>
      <c r="XH122" s="1"/>
      <c r="XI122" s="1"/>
      <c r="XJ122" s="1"/>
      <c r="XK122" s="1"/>
      <c r="XL122" s="1"/>
      <c r="XM122" s="1"/>
      <c r="XN122" s="1"/>
      <c r="XO122" s="1"/>
      <c r="XP122" s="1"/>
      <c r="XQ122" s="1"/>
      <c r="XR122" s="1"/>
      <c r="XS122" s="1"/>
      <c r="XT122" s="1"/>
      <c r="XU122" s="1"/>
      <c r="XV122" s="1"/>
      <c r="XW122" s="1"/>
      <c r="XX122" s="1"/>
      <c r="XY122" s="1"/>
      <c r="XZ122" s="1"/>
      <c r="YA122" s="1"/>
      <c r="YB122" s="1"/>
      <c r="YC122" s="1"/>
      <c r="YD122" s="1"/>
      <c r="YE122" s="1"/>
      <c r="YF122" s="1"/>
      <c r="YG122" s="1"/>
      <c r="YH122" s="1"/>
      <c r="YI122" s="1"/>
      <c r="YJ122" s="1"/>
      <c r="YK122" s="1"/>
      <c r="YL122" s="1"/>
      <c r="YM122" s="1"/>
      <c r="YN122" s="1"/>
      <c r="YO122" s="1"/>
      <c r="YP122" s="1"/>
      <c r="YQ122" s="1"/>
      <c r="YR122" s="1"/>
      <c r="YS122" s="1"/>
      <c r="YT122" s="1"/>
      <c r="YU122" s="1"/>
      <c r="YV122" s="1"/>
      <c r="YW122" s="1"/>
      <c r="YX122" s="1"/>
      <c r="YY122" s="1"/>
      <c r="YZ122" s="1"/>
      <c r="ZA122" s="1"/>
      <c r="ZB122" s="1"/>
      <c r="ZC122" s="1"/>
      <c r="ZD122" s="1"/>
      <c r="ZE122" s="1"/>
      <c r="ZF122" s="1"/>
      <c r="ZG122" s="1"/>
      <c r="ZH122" s="1"/>
      <c r="ZI122" s="1"/>
      <c r="ZJ122" s="1"/>
      <c r="ZK122" s="1"/>
      <c r="ZL122" s="1"/>
      <c r="ZM122" s="1"/>
      <c r="ZN122" s="1"/>
      <c r="ZO122" s="1"/>
      <c r="ZP122" s="1"/>
      <c r="ZQ122" s="1"/>
      <c r="ZR122" s="1"/>
      <c r="ZS122" s="1"/>
      <c r="ZT122" s="1"/>
      <c r="ZU122" s="1"/>
      <c r="ZV122" s="1"/>
      <c r="ZW122" s="1"/>
      <c r="ZX122" s="1"/>
      <c r="ZY122" s="1"/>
      <c r="ZZ122" s="1"/>
      <c r="AAA122" s="1"/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/>
      <c r="AAS122" s="1"/>
      <c r="AAT122" s="1"/>
      <c r="AAU122" s="1"/>
      <c r="AAV122" s="1"/>
      <c r="AAW122" s="1"/>
      <c r="AAX122" s="1"/>
      <c r="AAY122" s="1"/>
      <c r="AAZ122" s="1"/>
      <c r="ABA122" s="1"/>
      <c r="ABB122" s="1"/>
      <c r="ABC122" s="1"/>
      <c r="ABD122" s="1"/>
      <c r="ABE122" s="1"/>
      <c r="ABF122" s="1"/>
      <c r="ABG122" s="1"/>
      <c r="ABH122" s="1"/>
      <c r="ABI122" s="1"/>
      <c r="ABJ122" s="1"/>
      <c r="ABK122" s="1"/>
      <c r="ABL122" s="1"/>
      <c r="ABM122" s="1"/>
      <c r="ABN122" s="1"/>
      <c r="ABO122" s="1"/>
      <c r="ABP122" s="1"/>
      <c r="ABQ122" s="1"/>
      <c r="ABR122" s="1"/>
      <c r="ABS122" s="1"/>
      <c r="ABT122" s="1"/>
      <c r="ABU122" s="1"/>
      <c r="ABV122" s="1"/>
      <c r="ABW122" s="1"/>
      <c r="ABX122" s="1"/>
      <c r="ABY122" s="1"/>
      <c r="ABZ122" s="1"/>
      <c r="ACA122" s="1"/>
      <c r="ACB122" s="1"/>
      <c r="ACC122" s="1"/>
      <c r="ACD122" s="1"/>
      <c r="ACE122" s="1"/>
      <c r="ACF122" s="1"/>
      <c r="ACG122" s="1"/>
      <c r="ACH122" s="1"/>
      <c r="ACI122" s="1"/>
      <c r="ACJ122" s="1"/>
      <c r="ACK122" s="1"/>
      <c r="ACL122" s="1"/>
      <c r="ACM122" s="1"/>
      <c r="ACN122" s="1"/>
      <c r="ACO122" s="1"/>
      <c r="ACP122" s="1"/>
      <c r="ACQ122" s="1"/>
      <c r="ACR122" s="1"/>
      <c r="ACS122" s="1"/>
      <c r="ACT122" s="1"/>
      <c r="ACU122" s="1"/>
      <c r="ACV122" s="1"/>
      <c r="ACW122" s="1"/>
      <c r="ACX122" s="1"/>
      <c r="ACY122" s="1"/>
      <c r="ACZ122" s="1"/>
      <c r="ADA122" s="1"/>
      <c r="ADB122" s="1"/>
      <c r="ADC122" s="1"/>
      <c r="ADD122" s="1"/>
      <c r="ADE122" s="1"/>
      <c r="ADF122" s="1"/>
      <c r="ADG122" s="1"/>
      <c r="ADH122" s="1"/>
      <c r="ADI122" s="1"/>
      <c r="ADJ122" s="1"/>
      <c r="ADK122" s="1"/>
      <c r="ADL122" s="1"/>
      <c r="ADM122" s="1"/>
      <c r="ADN122" s="1"/>
      <c r="ADO122" s="1"/>
      <c r="ADP122" s="1"/>
      <c r="ADQ122" s="1"/>
      <c r="ADR122" s="1"/>
      <c r="ADS122" s="1"/>
      <c r="ADT122" s="1"/>
      <c r="ADU122" s="1"/>
      <c r="ADV122" s="1"/>
      <c r="ADW122" s="1"/>
      <c r="ADX122" s="1"/>
      <c r="ADY122" s="1"/>
      <c r="ADZ122" s="1"/>
      <c r="AEA122" s="1"/>
      <c r="AEB122" s="1"/>
      <c r="AEC122" s="1"/>
      <c r="AED122" s="1"/>
      <c r="AEE122" s="1"/>
      <c r="AEF122" s="1"/>
      <c r="AEG122" s="1"/>
      <c r="AEH122" s="1"/>
      <c r="AEI122" s="1"/>
      <c r="AEJ122" s="1"/>
      <c r="AEK122" s="1"/>
      <c r="AEL122" s="1"/>
      <c r="AEM122" s="1"/>
      <c r="AEN122" s="1"/>
      <c r="AEO122" s="1"/>
      <c r="AEP122" s="1"/>
      <c r="AEQ122" s="1"/>
      <c r="AER122" s="1"/>
      <c r="AES122" s="1"/>
      <c r="AET122" s="1"/>
      <c r="AEU122" s="1"/>
      <c r="AEV122" s="1"/>
      <c r="AEW122" s="1"/>
      <c r="AEX122" s="1"/>
      <c r="AEY122" s="1"/>
      <c r="AEZ122" s="1"/>
      <c r="AFA122" s="1"/>
      <c r="AFB122" s="1"/>
      <c r="AFC122" s="1"/>
      <c r="AFD122" s="1"/>
      <c r="AFE122" s="1"/>
      <c r="AFF122" s="1"/>
      <c r="AFG122" s="1"/>
      <c r="AFH122" s="1"/>
      <c r="AFI122" s="1"/>
      <c r="AFJ122" s="1"/>
      <c r="AFK122" s="1"/>
      <c r="AFL122" s="1"/>
      <c r="AFM122" s="1"/>
      <c r="AFN122" s="1"/>
      <c r="AFO122" s="1"/>
      <c r="AFP122" s="1"/>
      <c r="AFQ122" s="1"/>
      <c r="AFR122" s="1"/>
      <c r="AFS122" s="1"/>
      <c r="AFT122" s="1"/>
      <c r="AFU122" s="1"/>
      <c r="AFV122" s="1"/>
      <c r="AFW122" s="1"/>
      <c r="AFX122" s="1"/>
      <c r="AFY122" s="1"/>
      <c r="AFZ122" s="1"/>
      <c r="AGA122" s="1"/>
      <c r="AGB122" s="1"/>
      <c r="AGC122" s="1"/>
      <c r="AGD122" s="1"/>
      <c r="AGE122" s="1"/>
      <c r="AGF122" s="1"/>
      <c r="AGG122" s="1"/>
      <c r="AGH122" s="1"/>
      <c r="AGI122" s="1"/>
      <c r="AGJ122" s="1"/>
      <c r="AGK122" s="1"/>
      <c r="AGL122" s="1"/>
      <c r="AGM122" s="1"/>
      <c r="AGN122" s="1"/>
      <c r="AGO122" s="1"/>
      <c r="AGP122" s="1"/>
      <c r="AGQ122" s="1"/>
      <c r="AGR122" s="1"/>
      <c r="AGS122" s="1"/>
      <c r="AGT122" s="1"/>
      <c r="AGU122" s="1"/>
      <c r="AGV122" s="1"/>
      <c r="AGW122" s="1"/>
      <c r="AGX122" s="1"/>
      <c r="AGY122" s="1"/>
      <c r="AGZ122" s="1"/>
      <c r="AHA122" s="1"/>
      <c r="AHB122" s="1"/>
      <c r="AHC122" s="1"/>
      <c r="AHD122" s="1"/>
      <c r="AHE122" s="1"/>
      <c r="AHF122" s="1"/>
      <c r="AHG122" s="1"/>
      <c r="AHH122" s="1"/>
      <c r="AHI122" s="1"/>
      <c r="AHJ122" s="1"/>
      <c r="AHK122" s="1"/>
      <c r="AHL122" s="1"/>
      <c r="AHM122" s="1"/>
      <c r="AHN122" s="1"/>
      <c r="AHO122" s="1"/>
      <c r="AHP122" s="1"/>
      <c r="AHQ122" s="1"/>
      <c r="AHR122" s="1"/>
      <c r="AHS122" s="1"/>
      <c r="AHT122" s="1"/>
      <c r="AHU122" s="1"/>
      <c r="AHV122" s="1"/>
      <c r="AHW122" s="1"/>
      <c r="AHX122" s="1"/>
      <c r="AHY122" s="1"/>
      <c r="AHZ122" s="1"/>
      <c r="AIA122" s="1"/>
      <c r="AIB122" s="1"/>
      <c r="AIC122" s="1"/>
      <c r="AID122" s="1"/>
      <c r="AIE122" s="1"/>
      <c r="AIF122" s="1"/>
      <c r="AIG122" s="1"/>
      <c r="AIH122" s="1"/>
      <c r="AII122" s="1"/>
      <c r="AIJ122" s="1"/>
      <c r="AIK122" s="1"/>
      <c r="AIL122" s="1"/>
      <c r="AIM122" s="1"/>
      <c r="AIN122" s="1"/>
      <c r="AIO122" s="1"/>
      <c r="AIP122" s="1"/>
      <c r="AIQ122" s="1"/>
      <c r="AIR122" s="1"/>
      <c r="AIS122" s="1"/>
      <c r="AIT122" s="1"/>
      <c r="AIU122" s="1"/>
      <c r="AIV122" s="1"/>
      <c r="AIW122" s="1"/>
      <c r="AIX122" s="1"/>
      <c r="AIY122" s="1"/>
      <c r="AIZ122" s="1"/>
      <c r="AJA122" s="1"/>
      <c r="AJB122" s="1"/>
      <c r="AJC122" s="1"/>
      <c r="AJD122" s="1"/>
      <c r="AJE122" s="1"/>
      <c r="AJF122" s="1"/>
      <c r="AJG122" s="1"/>
      <c r="AJH122" s="1"/>
      <c r="AJI122" s="1"/>
      <c r="AJJ122" s="1"/>
      <c r="AJK122" s="1"/>
      <c r="AJL122" s="1"/>
      <c r="AJM122" s="1"/>
      <c r="AJN122" s="1"/>
      <c r="AJO122" s="1"/>
      <c r="AJP122" s="1"/>
      <c r="AJQ122" s="1"/>
      <c r="AJR122" s="1"/>
      <c r="AJS122" s="1"/>
      <c r="AJT122" s="1"/>
      <c r="AJU122" s="1"/>
      <c r="AJV122" s="1"/>
      <c r="AJW122" s="1"/>
      <c r="AJX122" s="1"/>
      <c r="AJY122" s="1"/>
      <c r="AJZ122" s="1"/>
      <c r="AKA122" s="1"/>
      <c r="AKB122" s="1"/>
      <c r="AKC122" s="1"/>
      <c r="AKD122" s="1"/>
      <c r="AKE122" s="1"/>
      <c r="AKF122" s="1"/>
      <c r="AKG122" s="1"/>
      <c r="AKH122" s="1"/>
      <c r="AKI122" s="1"/>
      <c r="AKJ122" s="1"/>
      <c r="AKK122" s="1"/>
      <c r="AKL122" s="1"/>
      <c r="AKM122" s="1"/>
      <c r="AKN122" s="1"/>
      <c r="AKO122" s="1"/>
      <c r="AKP122" s="1"/>
      <c r="AKQ122" s="1"/>
      <c r="AKR122" s="1"/>
      <c r="AKS122" s="1"/>
      <c r="AKT122" s="1"/>
      <c r="AKU122" s="1"/>
      <c r="AKV122" s="1"/>
      <c r="AKW122" s="1"/>
      <c r="AKX122" s="1"/>
      <c r="AKY122" s="1"/>
      <c r="AKZ122" s="1"/>
      <c r="ALA122" s="1"/>
      <c r="ALB122" s="1"/>
      <c r="ALC122" s="1"/>
      <c r="ALD122" s="1"/>
      <c r="ALE122" s="1"/>
      <c r="ALF122" s="1"/>
      <c r="ALG122" s="1"/>
      <c r="ALH122" s="1"/>
      <c r="ALI122" s="1"/>
      <c r="ALJ122" s="1"/>
      <c r="ALK122" s="1"/>
      <c r="ALL122" s="1"/>
      <c r="ALM122" s="1"/>
      <c r="ALN122" s="1"/>
      <c r="ALO122" s="1"/>
      <c r="ALP122" s="1"/>
      <c r="ALQ122" s="1"/>
      <c r="ALR122" s="1"/>
      <c r="ALS122" s="1"/>
      <c r="ALT122" s="1"/>
      <c r="ALU122" s="1"/>
      <c r="ALV122" s="1"/>
      <c r="ALW122" s="1"/>
      <c r="ALX122" s="1"/>
      <c r="ALY122" s="1"/>
      <c r="ALZ122" s="1"/>
      <c r="AMA122" s="1"/>
      <c r="AMB122" s="1"/>
      <c r="AMC122" s="1"/>
    </row>
    <row r="123" spans="2:1017" customFormat="1" x14ac:dyDescent="0.4">
      <c r="B123" s="1"/>
      <c r="C123" s="1"/>
      <c r="D123" s="1"/>
      <c r="E123" s="1"/>
      <c r="F123" s="1"/>
      <c r="G123" s="10"/>
      <c r="H123" s="8"/>
      <c r="I123" s="7"/>
      <c r="J123" s="20"/>
      <c r="K123" s="20"/>
      <c r="L123" s="20"/>
      <c r="M123" s="40"/>
      <c r="N123" s="40"/>
      <c r="O123" s="1"/>
      <c r="P123" s="1"/>
      <c r="Q123" s="1"/>
      <c r="R123" s="123"/>
      <c r="S123" s="123"/>
      <c r="T123" s="18"/>
      <c r="U123" s="18"/>
      <c r="V123" s="18"/>
      <c r="W123" s="23"/>
      <c r="X123" s="18"/>
      <c r="Y123" s="18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  <c r="VF123" s="1"/>
      <c r="VG123" s="1"/>
      <c r="VH123" s="1"/>
      <c r="VI123" s="1"/>
      <c r="VJ123" s="1"/>
      <c r="VK123" s="1"/>
      <c r="VL123" s="1"/>
      <c r="VM123" s="1"/>
      <c r="VN123" s="1"/>
      <c r="VO123" s="1"/>
      <c r="VP123" s="1"/>
      <c r="VQ123" s="1"/>
      <c r="VR123" s="1"/>
      <c r="VS123" s="1"/>
      <c r="VT123" s="1"/>
      <c r="VU123" s="1"/>
      <c r="VV123" s="1"/>
      <c r="VW123" s="1"/>
      <c r="VX123" s="1"/>
      <c r="VY123" s="1"/>
      <c r="VZ123" s="1"/>
      <c r="WA123" s="1"/>
      <c r="WB123" s="1"/>
      <c r="WC123" s="1"/>
      <c r="WD123" s="1"/>
      <c r="WE123" s="1"/>
      <c r="WF123" s="1"/>
      <c r="WG123" s="1"/>
      <c r="WH123" s="1"/>
      <c r="WI123" s="1"/>
      <c r="WJ123" s="1"/>
      <c r="WK123" s="1"/>
      <c r="WL123" s="1"/>
      <c r="WM123" s="1"/>
      <c r="WN123" s="1"/>
      <c r="WO123" s="1"/>
      <c r="WP123" s="1"/>
      <c r="WQ123" s="1"/>
      <c r="WR123" s="1"/>
      <c r="WS123" s="1"/>
      <c r="WT123" s="1"/>
      <c r="WU123" s="1"/>
      <c r="WV123" s="1"/>
      <c r="WW123" s="1"/>
      <c r="WX123" s="1"/>
      <c r="WY123" s="1"/>
      <c r="WZ123" s="1"/>
      <c r="XA123" s="1"/>
      <c r="XB123" s="1"/>
      <c r="XC123" s="1"/>
      <c r="XD123" s="1"/>
      <c r="XE123" s="1"/>
      <c r="XF123" s="1"/>
      <c r="XG123" s="1"/>
      <c r="XH123" s="1"/>
      <c r="XI123" s="1"/>
      <c r="XJ123" s="1"/>
      <c r="XK123" s="1"/>
      <c r="XL123" s="1"/>
      <c r="XM123" s="1"/>
      <c r="XN123" s="1"/>
      <c r="XO123" s="1"/>
      <c r="XP123" s="1"/>
      <c r="XQ123" s="1"/>
      <c r="XR123" s="1"/>
      <c r="XS123" s="1"/>
      <c r="XT123" s="1"/>
      <c r="XU123" s="1"/>
      <c r="XV123" s="1"/>
      <c r="XW123" s="1"/>
      <c r="XX123" s="1"/>
      <c r="XY123" s="1"/>
      <c r="XZ123" s="1"/>
      <c r="YA123" s="1"/>
      <c r="YB123" s="1"/>
      <c r="YC123" s="1"/>
      <c r="YD123" s="1"/>
      <c r="YE123" s="1"/>
      <c r="YF123" s="1"/>
      <c r="YG123" s="1"/>
      <c r="YH123" s="1"/>
      <c r="YI123" s="1"/>
      <c r="YJ123" s="1"/>
      <c r="YK123" s="1"/>
      <c r="YL123" s="1"/>
      <c r="YM123" s="1"/>
      <c r="YN123" s="1"/>
      <c r="YO123" s="1"/>
      <c r="YP123" s="1"/>
      <c r="YQ123" s="1"/>
      <c r="YR123" s="1"/>
      <c r="YS123" s="1"/>
      <c r="YT123" s="1"/>
      <c r="YU123" s="1"/>
      <c r="YV123" s="1"/>
      <c r="YW123" s="1"/>
      <c r="YX123" s="1"/>
      <c r="YY123" s="1"/>
      <c r="YZ123" s="1"/>
      <c r="ZA123" s="1"/>
      <c r="ZB123" s="1"/>
      <c r="ZC123" s="1"/>
      <c r="ZD123" s="1"/>
      <c r="ZE123" s="1"/>
      <c r="ZF123" s="1"/>
      <c r="ZG123" s="1"/>
      <c r="ZH123" s="1"/>
      <c r="ZI123" s="1"/>
      <c r="ZJ123" s="1"/>
      <c r="ZK123" s="1"/>
      <c r="ZL123" s="1"/>
      <c r="ZM123" s="1"/>
      <c r="ZN123" s="1"/>
      <c r="ZO123" s="1"/>
      <c r="ZP123" s="1"/>
      <c r="ZQ123" s="1"/>
      <c r="ZR123" s="1"/>
      <c r="ZS123" s="1"/>
      <c r="ZT123" s="1"/>
      <c r="ZU123" s="1"/>
      <c r="ZV123" s="1"/>
      <c r="ZW123" s="1"/>
      <c r="ZX123" s="1"/>
      <c r="ZY123" s="1"/>
      <c r="ZZ123" s="1"/>
      <c r="AAA123" s="1"/>
      <c r="AAB123" s="1"/>
      <c r="AAC123" s="1"/>
      <c r="AAD123" s="1"/>
      <c r="AAE123" s="1"/>
      <c r="AAF123" s="1"/>
      <c r="AAG123" s="1"/>
      <c r="AAH123" s="1"/>
      <c r="AAI123" s="1"/>
      <c r="AAJ123" s="1"/>
      <c r="AAK123" s="1"/>
      <c r="AAL123" s="1"/>
      <c r="AAM123" s="1"/>
      <c r="AAN123" s="1"/>
      <c r="AAO123" s="1"/>
      <c r="AAP123" s="1"/>
      <c r="AAQ123" s="1"/>
      <c r="AAR123" s="1"/>
      <c r="AAS123" s="1"/>
      <c r="AAT123" s="1"/>
      <c r="AAU123" s="1"/>
      <c r="AAV123" s="1"/>
      <c r="AAW123" s="1"/>
      <c r="AAX123" s="1"/>
      <c r="AAY123" s="1"/>
      <c r="AAZ123" s="1"/>
      <c r="ABA123" s="1"/>
      <c r="ABB123" s="1"/>
      <c r="ABC123" s="1"/>
      <c r="ABD123" s="1"/>
      <c r="ABE123" s="1"/>
      <c r="ABF123" s="1"/>
      <c r="ABG123" s="1"/>
      <c r="ABH123" s="1"/>
      <c r="ABI123" s="1"/>
      <c r="ABJ123" s="1"/>
      <c r="ABK123" s="1"/>
      <c r="ABL123" s="1"/>
      <c r="ABM123" s="1"/>
      <c r="ABN123" s="1"/>
      <c r="ABO123" s="1"/>
      <c r="ABP123" s="1"/>
      <c r="ABQ123" s="1"/>
      <c r="ABR123" s="1"/>
      <c r="ABS123" s="1"/>
      <c r="ABT123" s="1"/>
      <c r="ABU123" s="1"/>
      <c r="ABV123" s="1"/>
      <c r="ABW123" s="1"/>
      <c r="ABX123" s="1"/>
      <c r="ABY123" s="1"/>
      <c r="ABZ123" s="1"/>
      <c r="ACA123" s="1"/>
      <c r="ACB123" s="1"/>
      <c r="ACC123" s="1"/>
      <c r="ACD123" s="1"/>
      <c r="ACE123" s="1"/>
      <c r="ACF123" s="1"/>
      <c r="ACG123" s="1"/>
      <c r="ACH123" s="1"/>
      <c r="ACI123" s="1"/>
      <c r="ACJ123" s="1"/>
      <c r="ACK123" s="1"/>
      <c r="ACL123" s="1"/>
      <c r="ACM123" s="1"/>
      <c r="ACN123" s="1"/>
      <c r="ACO123" s="1"/>
      <c r="ACP123" s="1"/>
      <c r="ACQ123" s="1"/>
      <c r="ACR123" s="1"/>
      <c r="ACS123" s="1"/>
      <c r="ACT123" s="1"/>
      <c r="ACU123" s="1"/>
      <c r="ACV123" s="1"/>
      <c r="ACW123" s="1"/>
      <c r="ACX123" s="1"/>
      <c r="ACY123" s="1"/>
      <c r="ACZ123" s="1"/>
      <c r="ADA123" s="1"/>
      <c r="ADB123" s="1"/>
      <c r="ADC123" s="1"/>
      <c r="ADD123" s="1"/>
      <c r="ADE123" s="1"/>
      <c r="ADF123" s="1"/>
      <c r="ADG123" s="1"/>
      <c r="ADH123" s="1"/>
      <c r="ADI123" s="1"/>
      <c r="ADJ123" s="1"/>
      <c r="ADK123" s="1"/>
      <c r="ADL123" s="1"/>
      <c r="ADM123" s="1"/>
      <c r="ADN123" s="1"/>
      <c r="ADO123" s="1"/>
      <c r="ADP123" s="1"/>
      <c r="ADQ123" s="1"/>
      <c r="ADR123" s="1"/>
      <c r="ADS123" s="1"/>
      <c r="ADT123" s="1"/>
      <c r="ADU123" s="1"/>
      <c r="ADV123" s="1"/>
      <c r="ADW123" s="1"/>
      <c r="ADX123" s="1"/>
      <c r="ADY123" s="1"/>
      <c r="ADZ123" s="1"/>
      <c r="AEA123" s="1"/>
      <c r="AEB123" s="1"/>
      <c r="AEC123" s="1"/>
      <c r="AED123" s="1"/>
      <c r="AEE123" s="1"/>
      <c r="AEF123" s="1"/>
      <c r="AEG123" s="1"/>
      <c r="AEH123" s="1"/>
      <c r="AEI123" s="1"/>
      <c r="AEJ123" s="1"/>
      <c r="AEK123" s="1"/>
      <c r="AEL123" s="1"/>
      <c r="AEM123" s="1"/>
      <c r="AEN123" s="1"/>
      <c r="AEO123" s="1"/>
      <c r="AEP123" s="1"/>
      <c r="AEQ123" s="1"/>
      <c r="AER123" s="1"/>
      <c r="AES123" s="1"/>
      <c r="AET123" s="1"/>
      <c r="AEU123" s="1"/>
      <c r="AEV123" s="1"/>
      <c r="AEW123" s="1"/>
      <c r="AEX123" s="1"/>
      <c r="AEY123" s="1"/>
      <c r="AEZ123" s="1"/>
      <c r="AFA123" s="1"/>
      <c r="AFB123" s="1"/>
      <c r="AFC123" s="1"/>
      <c r="AFD123" s="1"/>
      <c r="AFE123" s="1"/>
      <c r="AFF123" s="1"/>
      <c r="AFG123" s="1"/>
      <c r="AFH123" s="1"/>
      <c r="AFI123" s="1"/>
      <c r="AFJ123" s="1"/>
      <c r="AFK123" s="1"/>
      <c r="AFL123" s="1"/>
      <c r="AFM123" s="1"/>
      <c r="AFN123" s="1"/>
      <c r="AFO123" s="1"/>
      <c r="AFP123" s="1"/>
      <c r="AFQ123" s="1"/>
      <c r="AFR123" s="1"/>
      <c r="AFS123" s="1"/>
      <c r="AFT123" s="1"/>
      <c r="AFU123" s="1"/>
      <c r="AFV123" s="1"/>
      <c r="AFW123" s="1"/>
      <c r="AFX123" s="1"/>
      <c r="AFY123" s="1"/>
      <c r="AFZ123" s="1"/>
      <c r="AGA123" s="1"/>
      <c r="AGB123" s="1"/>
      <c r="AGC123" s="1"/>
      <c r="AGD123" s="1"/>
      <c r="AGE123" s="1"/>
      <c r="AGF123" s="1"/>
      <c r="AGG123" s="1"/>
      <c r="AGH123" s="1"/>
      <c r="AGI123" s="1"/>
      <c r="AGJ123" s="1"/>
      <c r="AGK123" s="1"/>
      <c r="AGL123" s="1"/>
      <c r="AGM123" s="1"/>
      <c r="AGN123" s="1"/>
      <c r="AGO123" s="1"/>
      <c r="AGP123" s="1"/>
      <c r="AGQ123" s="1"/>
      <c r="AGR123" s="1"/>
      <c r="AGS123" s="1"/>
      <c r="AGT123" s="1"/>
      <c r="AGU123" s="1"/>
      <c r="AGV123" s="1"/>
      <c r="AGW123" s="1"/>
      <c r="AGX123" s="1"/>
      <c r="AGY123" s="1"/>
      <c r="AGZ123" s="1"/>
      <c r="AHA123" s="1"/>
      <c r="AHB123" s="1"/>
      <c r="AHC123" s="1"/>
      <c r="AHD123" s="1"/>
      <c r="AHE123" s="1"/>
      <c r="AHF123" s="1"/>
      <c r="AHG123" s="1"/>
      <c r="AHH123" s="1"/>
      <c r="AHI123" s="1"/>
      <c r="AHJ123" s="1"/>
      <c r="AHK123" s="1"/>
      <c r="AHL123" s="1"/>
      <c r="AHM123" s="1"/>
      <c r="AHN123" s="1"/>
      <c r="AHO123" s="1"/>
      <c r="AHP123" s="1"/>
      <c r="AHQ123" s="1"/>
      <c r="AHR123" s="1"/>
      <c r="AHS123" s="1"/>
      <c r="AHT123" s="1"/>
      <c r="AHU123" s="1"/>
      <c r="AHV123" s="1"/>
      <c r="AHW123" s="1"/>
      <c r="AHX123" s="1"/>
      <c r="AHY123" s="1"/>
      <c r="AHZ123" s="1"/>
      <c r="AIA123" s="1"/>
      <c r="AIB123" s="1"/>
      <c r="AIC123" s="1"/>
      <c r="AID123" s="1"/>
      <c r="AIE123" s="1"/>
      <c r="AIF123" s="1"/>
      <c r="AIG123" s="1"/>
      <c r="AIH123" s="1"/>
      <c r="AII123" s="1"/>
      <c r="AIJ123" s="1"/>
      <c r="AIK123" s="1"/>
      <c r="AIL123" s="1"/>
      <c r="AIM123" s="1"/>
      <c r="AIN123" s="1"/>
      <c r="AIO123" s="1"/>
      <c r="AIP123" s="1"/>
      <c r="AIQ123" s="1"/>
      <c r="AIR123" s="1"/>
      <c r="AIS123" s="1"/>
      <c r="AIT123" s="1"/>
      <c r="AIU123" s="1"/>
      <c r="AIV123" s="1"/>
      <c r="AIW123" s="1"/>
      <c r="AIX123" s="1"/>
      <c r="AIY123" s="1"/>
      <c r="AIZ123" s="1"/>
      <c r="AJA123" s="1"/>
      <c r="AJB123" s="1"/>
      <c r="AJC123" s="1"/>
      <c r="AJD123" s="1"/>
      <c r="AJE123" s="1"/>
      <c r="AJF123" s="1"/>
      <c r="AJG123" s="1"/>
      <c r="AJH123" s="1"/>
      <c r="AJI123" s="1"/>
      <c r="AJJ123" s="1"/>
      <c r="AJK123" s="1"/>
      <c r="AJL123" s="1"/>
      <c r="AJM123" s="1"/>
      <c r="AJN123" s="1"/>
      <c r="AJO123" s="1"/>
      <c r="AJP123" s="1"/>
      <c r="AJQ123" s="1"/>
      <c r="AJR123" s="1"/>
      <c r="AJS123" s="1"/>
      <c r="AJT123" s="1"/>
      <c r="AJU123" s="1"/>
      <c r="AJV123" s="1"/>
      <c r="AJW123" s="1"/>
      <c r="AJX123" s="1"/>
      <c r="AJY123" s="1"/>
      <c r="AJZ123" s="1"/>
      <c r="AKA123" s="1"/>
      <c r="AKB123" s="1"/>
      <c r="AKC123" s="1"/>
      <c r="AKD123" s="1"/>
      <c r="AKE123" s="1"/>
      <c r="AKF123" s="1"/>
      <c r="AKG123" s="1"/>
      <c r="AKH123" s="1"/>
      <c r="AKI123" s="1"/>
      <c r="AKJ123" s="1"/>
      <c r="AKK123" s="1"/>
      <c r="AKL123" s="1"/>
      <c r="AKM123" s="1"/>
      <c r="AKN123" s="1"/>
      <c r="AKO123" s="1"/>
      <c r="AKP123" s="1"/>
      <c r="AKQ123" s="1"/>
      <c r="AKR123" s="1"/>
      <c r="AKS123" s="1"/>
      <c r="AKT123" s="1"/>
      <c r="AKU123" s="1"/>
      <c r="AKV123" s="1"/>
      <c r="AKW123" s="1"/>
      <c r="AKX123" s="1"/>
      <c r="AKY123" s="1"/>
      <c r="AKZ123" s="1"/>
      <c r="ALA123" s="1"/>
      <c r="ALB123" s="1"/>
      <c r="ALC123" s="1"/>
      <c r="ALD123" s="1"/>
      <c r="ALE123" s="1"/>
      <c r="ALF123" s="1"/>
      <c r="ALG123" s="1"/>
      <c r="ALH123" s="1"/>
      <c r="ALI123" s="1"/>
      <c r="ALJ123" s="1"/>
      <c r="ALK123" s="1"/>
      <c r="ALL123" s="1"/>
      <c r="ALM123" s="1"/>
      <c r="ALN123" s="1"/>
      <c r="ALO123" s="1"/>
      <c r="ALP123" s="1"/>
      <c r="ALQ123" s="1"/>
      <c r="ALR123" s="1"/>
      <c r="ALS123" s="1"/>
      <c r="ALT123" s="1"/>
      <c r="ALU123" s="1"/>
      <c r="ALV123" s="1"/>
      <c r="ALW123" s="1"/>
      <c r="ALX123" s="1"/>
      <c r="ALY123" s="1"/>
      <c r="ALZ123" s="1"/>
      <c r="AMA123" s="1"/>
      <c r="AMB123" s="1"/>
      <c r="AMC123" s="1"/>
    </row>
    <row r="124" spans="2:1017" customFormat="1" x14ac:dyDescent="0.4">
      <c r="B124" s="1"/>
      <c r="C124" s="1"/>
      <c r="D124" s="1"/>
      <c r="E124" s="1"/>
      <c r="F124" s="1"/>
      <c r="G124" s="10"/>
      <c r="H124" s="8"/>
      <c r="I124" s="7"/>
      <c r="J124" s="20"/>
      <c r="K124" s="20"/>
      <c r="L124" s="20"/>
      <c r="M124" s="40"/>
      <c r="N124" s="40"/>
      <c r="O124" s="1"/>
      <c r="P124" s="1"/>
      <c r="Q124" s="1"/>
      <c r="R124" s="123"/>
      <c r="S124" s="123"/>
      <c r="T124" s="18"/>
      <c r="U124" s="18"/>
      <c r="V124" s="18"/>
      <c r="W124" s="23"/>
      <c r="X124" s="18"/>
      <c r="Y124" s="18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  <c r="UP124" s="1"/>
      <c r="UQ124" s="1"/>
      <c r="UR124" s="1"/>
      <c r="US124" s="1"/>
      <c r="UT124" s="1"/>
      <c r="UU124" s="1"/>
      <c r="UV124" s="1"/>
      <c r="UW124" s="1"/>
      <c r="UX124" s="1"/>
      <c r="UY124" s="1"/>
      <c r="UZ124" s="1"/>
      <c r="VA124" s="1"/>
      <c r="VB124" s="1"/>
      <c r="VC124" s="1"/>
      <c r="VD124" s="1"/>
      <c r="VE124" s="1"/>
      <c r="VF124" s="1"/>
      <c r="VG124" s="1"/>
      <c r="VH124" s="1"/>
      <c r="VI124" s="1"/>
      <c r="VJ124" s="1"/>
      <c r="VK124" s="1"/>
      <c r="VL124" s="1"/>
      <c r="VM124" s="1"/>
      <c r="VN124" s="1"/>
      <c r="VO124" s="1"/>
      <c r="VP124" s="1"/>
      <c r="VQ124" s="1"/>
      <c r="VR124" s="1"/>
      <c r="VS124" s="1"/>
      <c r="VT124" s="1"/>
      <c r="VU124" s="1"/>
      <c r="VV124" s="1"/>
      <c r="VW124" s="1"/>
      <c r="VX124" s="1"/>
      <c r="VY124" s="1"/>
      <c r="VZ124" s="1"/>
      <c r="WA124" s="1"/>
      <c r="WB124" s="1"/>
      <c r="WC124" s="1"/>
      <c r="WD124" s="1"/>
      <c r="WE124" s="1"/>
      <c r="WF124" s="1"/>
      <c r="WG124" s="1"/>
      <c r="WH124" s="1"/>
      <c r="WI124" s="1"/>
      <c r="WJ124" s="1"/>
      <c r="WK124" s="1"/>
      <c r="WL124" s="1"/>
      <c r="WM124" s="1"/>
      <c r="WN124" s="1"/>
      <c r="WO124" s="1"/>
      <c r="WP124" s="1"/>
      <c r="WQ124" s="1"/>
      <c r="WR124" s="1"/>
      <c r="WS124" s="1"/>
      <c r="WT124" s="1"/>
      <c r="WU124" s="1"/>
      <c r="WV124" s="1"/>
      <c r="WW124" s="1"/>
      <c r="WX124" s="1"/>
      <c r="WY124" s="1"/>
      <c r="WZ124" s="1"/>
      <c r="XA124" s="1"/>
      <c r="XB124" s="1"/>
      <c r="XC124" s="1"/>
      <c r="XD124" s="1"/>
      <c r="XE124" s="1"/>
      <c r="XF124" s="1"/>
      <c r="XG124" s="1"/>
      <c r="XH124" s="1"/>
      <c r="XI124" s="1"/>
      <c r="XJ124" s="1"/>
      <c r="XK124" s="1"/>
      <c r="XL124" s="1"/>
      <c r="XM124" s="1"/>
      <c r="XN124" s="1"/>
      <c r="XO124" s="1"/>
      <c r="XP124" s="1"/>
      <c r="XQ124" s="1"/>
      <c r="XR124" s="1"/>
      <c r="XS124" s="1"/>
      <c r="XT124" s="1"/>
      <c r="XU124" s="1"/>
      <c r="XV124" s="1"/>
      <c r="XW124" s="1"/>
      <c r="XX124" s="1"/>
      <c r="XY124" s="1"/>
      <c r="XZ124" s="1"/>
      <c r="YA124" s="1"/>
      <c r="YB124" s="1"/>
      <c r="YC124" s="1"/>
      <c r="YD124" s="1"/>
      <c r="YE124" s="1"/>
      <c r="YF124" s="1"/>
      <c r="YG124" s="1"/>
      <c r="YH124" s="1"/>
      <c r="YI124" s="1"/>
      <c r="YJ124" s="1"/>
      <c r="YK124" s="1"/>
      <c r="YL124" s="1"/>
      <c r="YM124" s="1"/>
      <c r="YN124" s="1"/>
      <c r="YO124" s="1"/>
      <c r="YP124" s="1"/>
      <c r="YQ124" s="1"/>
      <c r="YR124" s="1"/>
      <c r="YS124" s="1"/>
      <c r="YT124" s="1"/>
      <c r="YU124" s="1"/>
      <c r="YV124" s="1"/>
      <c r="YW124" s="1"/>
      <c r="YX124" s="1"/>
      <c r="YY124" s="1"/>
      <c r="YZ124" s="1"/>
      <c r="ZA124" s="1"/>
      <c r="ZB124" s="1"/>
      <c r="ZC124" s="1"/>
      <c r="ZD124" s="1"/>
      <c r="ZE124" s="1"/>
      <c r="ZF124" s="1"/>
      <c r="ZG124" s="1"/>
      <c r="ZH124" s="1"/>
      <c r="ZI124" s="1"/>
      <c r="ZJ124" s="1"/>
      <c r="ZK124" s="1"/>
      <c r="ZL124" s="1"/>
      <c r="ZM124" s="1"/>
      <c r="ZN124" s="1"/>
      <c r="ZO124" s="1"/>
      <c r="ZP124" s="1"/>
      <c r="ZQ124" s="1"/>
      <c r="ZR124" s="1"/>
      <c r="ZS124" s="1"/>
      <c r="ZT124" s="1"/>
      <c r="ZU124" s="1"/>
      <c r="ZV124" s="1"/>
      <c r="ZW124" s="1"/>
      <c r="ZX124" s="1"/>
      <c r="ZY124" s="1"/>
      <c r="ZZ124" s="1"/>
      <c r="AAA124" s="1"/>
      <c r="AAB124" s="1"/>
      <c r="AAC124" s="1"/>
      <c r="AAD124" s="1"/>
      <c r="AAE124" s="1"/>
      <c r="AAF124" s="1"/>
      <c r="AAG124" s="1"/>
      <c r="AAH124" s="1"/>
      <c r="AAI124" s="1"/>
      <c r="AAJ124" s="1"/>
      <c r="AAK124" s="1"/>
      <c r="AAL124" s="1"/>
      <c r="AAM124" s="1"/>
      <c r="AAN124" s="1"/>
      <c r="AAO124" s="1"/>
      <c r="AAP124" s="1"/>
      <c r="AAQ124" s="1"/>
      <c r="AAR124" s="1"/>
      <c r="AAS124" s="1"/>
      <c r="AAT124" s="1"/>
      <c r="AAU124" s="1"/>
      <c r="AAV124" s="1"/>
      <c r="AAW124" s="1"/>
      <c r="AAX124" s="1"/>
      <c r="AAY124" s="1"/>
      <c r="AAZ124" s="1"/>
      <c r="ABA124" s="1"/>
      <c r="ABB124" s="1"/>
      <c r="ABC124" s="1"/>
      <c r="ABD124" s="1"/>
      <c r="ABE124" s="1"/>
      <c r="ABF124" s="1"/>
      <c r="ABG124" s="1"/>
      <c r="ABH124" s="1"/>
      <c r="ABI124" s="1"/>
      <c r="ABJ124" s="1"/>
      <c r="ABK124" s="1"/>
      <c r="ABL124" s="1"/>
      <c r="ABM124" s="1"/>
      <c r="ABN124" s="1"/>
      <c r="ABO124" s="1"/>
      <c r="ABP124" s="1"/>
      <c r="ABQ124" s="1"/>
      <c r="ABR124" s="1"/>
      <c r="ABS124" s="1"/>
      <c r="ABT124" s="1"/>
      <c r="ABU124" s="1"/>
      <c r="ABV124" s="1"/>
      <c r="ABW124" s="1"/>
      <c r="ABX124" s="1"/>
      <c r="ABY124" s="1"/>
      <c r="ABZ124" s="1"/>
      <c r="ACA124" s="1"/>
      <c r="ACB124" s="1"/>
      <c r="ACC124" s="1"/>
      <c r="ACD124" s="1"/>
      <c r="ACE124" s="1"/>
      <c r="ACF124" s="1"/>
      <c r="ACG124" s="1"/>
      <c r="ACH124" s="1"/>
      <c r="ACI124" s="1"/>
      <c r="ACJ124" s="1"/>
      <c r="ACK124" s="1"/>
      <c r="ACL124" s="1"/>
      <c r="ACM124" s="1"/>
      <c r="ACN124" s="1"/>
      <c r="ACO124" s="1"/>
      <c r="ACP124" s="1"/>
      <c r="ACQ124" s="1"/>
      <c r="ACR124" s="1"/>
      <c r="ACS124" s="1"/>
      <c r="ACT124" s="1"/>
      <c r="ACU124" s="1"/>
      <c r="ACV124" s="1"/>
      <c r="ACW124" s="1"/>
      <c r="ACX124" s="1"/>
      <c r="ACY124" s="1"/>
      <c r="ACZ124" s="1"/>
      <c r="ADA124" s="1"/>
      <c r="ADB124" s="1"/>
      <c r="ADC124" s="1"/>
      <c r="ADD124" s="1"/>
      <c r="ADE124" s="1"/>
      <c r="ADF124" s="1"/>
      <c r="ADG124" s="1"/>
      <c r="ADH124" s="1"/>
      <c r="ADI124" s="1"/>
      <c r="ADJ124" s="1"/>
      <c r="ADK124" s="1"/>
      <c r="ADL124" s="1"/>
      <c r="ADM124" s="1"/>
      <c r="ADN124" s="1"/>
      <c r="ADO124" s="1"/>
      <c r="ADP124" s="1"/>
      <c r="ADQ124" s="1"/>
      <c r="ADR124" s="1"/>
      <c r="ADS124" s="1"/>
      <c r="ADT124" s="1"/>
      <c r="ADU124" s="1"/>
      <c r="ADV124" s="1"/>
      <c r="ADW124" s="1"/>
      <c r="ADX124" s="1"/>
      <c r="ADY124" s="1"/>
      <c r="ADZ124" s="1"/>
      <c r="AEA124" s="1"/>
      <c r="AEB124" s="1"/>
      <c r="AEC124" s="1"/>
      <c r="AED124" s="1"/>
      <c r="AEE124" s="1"/>
      <c r="AEF124" s="1"/>
      <c r="AEG124" s="1"/>
      <c r="AEH124" s="1"/>
      <c r="AEI124" s="1"/>
      <c r="AEJ124" s="1"/>
      <c r="AEK124" s="1"/>
      <c r="AEL124" s="1"/>
      <c r="AEM124" s="1"/>
      <c r="AEN124" s="1"/>
      <c r="AEO124" s="1"/>
      <c r="AEP124" s="1"/>
      <c r="AEQ124" s="1"/>
      <c r="AER124" s="1"/>
      <c r="AES124" s="1"/>
      <c r="AET124" s="1"/>
      <c r="AEU124" s="1"/>
      <c r="AEV124" s="1"/>
      <c r="AEW124" s="1"/>
      <c r="AEX124" s="1"/>
      <c r="AEY124" s="1"/>
      <c r="AEZ124" s="1"/>
      <c r="AFA124" s="1"/>
      <c r="AFB124" s="1"/>
      <c r="AFC124" s="1"/>
      <c r="AFD124" s="1"/>
      <c r="AFE124" s="1"/>
      <c r="AFF124" s="1"/>
      <c r="AFG124" s="1"/>
      <c r="AFH124" s="1"/>
      <c r="AFI124" s="1"/>
      <c r="AFJ124" s="1"/>
      <c r="AFK124" s="1"/>
      <c r="AFL124" s="1"/>
      <c r="AFM124" s="1"/>
      <c r="AFN124" s="1"/>
      <c r="AFO124" s="1"/>
      <c r="AFP124" s="1"/>
      <c r="AFQ124" s="1"/>
      <c r="AFR124" s="1"/>
      <c r="AFS124" s="1"/>
      <c r="AFT124" s="1"/>
      <c r="AFU124" s="1"/>
      <c r="AFV124" s="1"/>
      <c r="AFW124" s="1"/>
      <c r="AFX124" s="1"/>
      <c r="AFY124" s="1"/>
      <c r="AFZ124" s="1"/>
      <c r="AGA124" s="1"/>
      <c r="AGB124" s="1"/>
      <c r="AGC124" s="1"/>
      <c r="AGD124" s="1"/>
      <c r="AGE124" s="1"/>
      <c r="AGF124" s="1"/>
      <c r="AGG124" s="1"/>
      <c r="AGH124" s="1"/>
      <c r="AGI124" s="1"/>
      <c r="AGJ124" s="1"/>
      <c r="AGK124" s="1"/>
      <c r="AGL124" s="1"/>
      <c r="AGM124" s="1"/>
      <c r="AGN124" s="1"/>
      <c r="AGO124" s="1"/>
      <c r="AGP124" s="1"/>
      <c r="AGQ124" s="1"/>
      <c r="AGR124" s="1"/>
      <c r="AGS124" s="1"/>
      <c r="AGT124" s="1"/>
      <c r="AGU124" s="1"/>
      <c r="AGV124" s="1"/>
      <c r="AGW124" s="1"/>
      <c r="AGX124" s="1"/>
      <c r="AGY124" s="1"/>
      <c r="AGZ124" s="1"/>
      <c r="AHA124" s="1"/>
      <c r="AHB124" s="1"/>
      <c r="AHC124" s="1"/>
      <c r="AHD124" s="1"/>
      <c r="AHE124" s="1"/>
      <c r="AHF124" s="1"/>
      <c r="AHG124" s="1"/>
      <c r="AHH124" s="1"/>
      <c r="AHI124" s="1"/>
      <c r="AHJ124" s="1"/>
      <c r="AHK124" s="1"/>
      <c r="AHL124" s="1"/>
      <c r="AHM124" s="1"/>
      <c r="AHN124" s="1"/>
      <c r="AHO124" s="1"/>
      <c r="AHP124" s="1"/>
      <c r="AHQ124" s="1"/>
      <c r="AHR124" s="1"/>
      <c r="AHS124" s="1"/>
      <c r="AHT124" s="1"/>
      <c r="AHU124" s="1"/>
      <c r="AHV124" s="1"/>
      <c r="AHW124" s="1"/>
      <c r="AHX124" s="1"/>
      <c r="AHY124" s="1"/>
      <c r="AHZ124" s="1"/>
      <c r="AIA124" s="1"/>
      <c r="AIB124" s="1"/>
      <c r="AIC124" s="1"/>
      <c r="AID124" s="1"/>
      <c r="AIE124" s="1"/>
      <c r="AIF124" s="1"/>
      <c r="AIG124" s="1"/>
      <c r="AIH124" s="1"/>
      <c r="AII124" s="1"/>
      <c r="AIJ124" s="1"/>
      <c r="AIK124" s="1"/>
      <c r="AIL124" s="1"/>
      <c r="AIM124" s="1"/>
      <c r="AIN124" s="1"/>
      <c r="AIO124" s="1"/>
      <c r="AIP124" s="1"/>
      <c r="AIQ124" s="1"/>
      <c r="AIR124" s="1"/>
      <c r="AIS124" s="1"/>
      <c r="AIT124" s="1"/>
      <c r="AIU124" s="1"/>
      <c r="AIV124" s="1"/>
      <c r="AIW124" s="1"/>
      <c r="AIX124" s="1"/>
      <c r="AIY124" s="1"/>
      <c r="AIZ124" s="1"/>
      <c r="AJA124" s="1"/>
      <c r="AJB124" s="1"/>
      <c r="AJC124" s="1"/>
      <c r="AJD124" s="1"/>
      <c r="AJE124" s="1"/>
      <c r="AJF124" s="1"/>
      <c r="AJG124" s="1"/>
      <c r="AJH124" s="1"/>
      <c r="AJI124" s="1"/>
      <c r="AJJ124" s="1"/>
      <c r="AJK124" s="1"/>
      <c r="AJL124" s="1"/>
      <c r="AJM124" s="1"/>
      <c r="AJN124" s="1"/>
      <c r="AJO124" s="1"/>
      <c r="AJP124" s="1"/>
      <c r="AJQ124" s="1"/>
      <c r="AJR124" s="1"/>
      <c r="AJS124" s="1"/>
      <c r="AJT124" s="1"/>
      <c r="AJU124" s="1"/>
      <c r="AJV124" s="1"/>
      <c r="AJW124" s="1"/>
      <c r="AJX124" s="1"/>
      <c r="AJY124" s="1"/>
      <c r="AJZ124" s="1"/>
      <c r="AKA124" s="1"/>
      <c r="AKB124" s="1"/>
      <c r="AKC124" s="1"/>
      <c r="AKD124" s="1"/>
      <c r="AKE124" s="1"/>
      <c r="AKF124" s="1"/>
      <c r="AKG124" s="1"/>
      <c r="AKH124" s="1"/>
      <c r="AKI124" s="1"/>
      <c r="AKJ124" s="1"/>
      <c r="AKK124" s="1"/>
      <c r="AKL124" s="1"/>
      <c r="AKM124" s="1"/>
      <c r="AKN124" s="1"/>
      <c r="AKO124" s="1"/>
      <c r="AKP124" s="1"/>
      <c r="AKQ124" s="1"/>
      <c r="AKR124" s="1"/>
      <c r="AKS124" s="1"/>
      <c r="AKT124" s="1"/>
      <c r="AKU124" s="1"/>
      <c r="AKV124" s="1"/>
      <c r="AKW124" s="1"/>
      <c r="AKX124" s="1"/>
      <c r="AKY124" s="1"/>
      <c r="AKZ124" s="1"/>
      <c r="ALA124" s="1"/>
      <c r="ALB124" s="1"/>
      <c r="ALC124" s="1"/>
      <c r="ALD124" s="1"/>
      <c r="ALE124" s="1"/>
      <c r="ALF124" s="1"/>
      <c r="ALG124" s="1"/>
      <c r="ALH124" s="1"/>
      <c r="ALI124" s="1"/>
      <c r="ALJ124" s="1"/>
      <c r="ALK124" s="1"/>
      <c r="ALL124" s="1"/>
      <c r="ALM124" s="1"/>
      <c r="ALN124" s="1"/>
      <c r="ALO124" s="1"/>
      <c r="ALP124" s="1"/>
      <c r="ALQ124" s="1"/>
      <c r="ALR124" s="1"/>
      <c r="ALS124" s="1"/>
      <c r="ALT124" s="1"/>
      <c r="ALU124" s="1"/>
      <c r="ALV124" s="1"/>
      <c r="ALW124" s="1"/>
      <c r="ALX124" s="1"/>
      <c r="ALY124" s="1"/>
      <c r="ALZ124" s="1"/>
      <c r="AMA124" s="1"/>
      <c r="AMB124" s="1"/>
      <c r="AMC124" s="1"/>
    </row>
    <row r="125" spans="2:1017" customFormat="1" x14ac:dyDescent="0.4">
      <c r="B125" s="1"/>
      <c r="C125" s="1"/>
      <c r="D125" s="1"/>
      <c r="E125" s="1"/>
      <c r="F125" s="1"/>
      <c r="G125" s="10"/>
      <c r="H125" s="8"/>
      <c r="I125" s="7"/>
      <c r="J125" s="20"/>
      <c r="K125" s="20"/>
      <c r="L125" s="20"/>
      <c r="M125" s="40"/>
      <c r="N125" s="40"/>
      <c r="O125" s="1"/>
      <c r="P125" s="1"/>
      <c r="Q125" s="1"/>
      <c r="R125" s="123"/>
      <c r="S125" s="123"/>
      <c r="T125" s="18"/>
      <c r="U125" s="18"/>
      <c r="V125" s="18"/>
      <c r="W125" s="23"/>
      <c r="X125" s="18"/>
      <c r="Y125" s="18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  <c r="VF125" s="1"/>
      <c r="VG125" s="1"/>
      <c r="VH125" s="1"/>
      <c r="VI125" s="1"/>
      <c r="VJ125" s="1"/>
      <c r="VK125" s="1"/>
      <c r="VL125" s="1"/>
      <c r="VM125" s="1"/>
      <c r="VN125" s="1"/>
      <c r="VO125" s="1"/>
      <c r="VP125" s="1"/>
      <c r="VQ125" s="1"/>
      <c r="VR125" s="1"/>
      <c r="VS125" s="1"/>
      <c r="VT125" s="1"/>
      <c r="VU125" s="1"/>
      <c r="VV125" s="1"/>
      <c r="VW125" s="1"/>
      <c r="VX125" s="1"/>
      <c r="VY125" s="1"/>
      <c r="VZ125" s="1"/>
      <c r="WA125" s="1"/>
      <c r="WB125" s="1"/>
      <c r="WC125" s="1"/>
      <c r="WD125" s="1"/>
      <c r="WE125" s="1"/>
      <c r="WF125" s="1"/>
      <c r="WG125" s="1"/>
      <c r="WH125" s="1"/>
      <c r="WI125" s="1"/>
      <c r="WJ125" s="1"/>
      <c r="WK125" s="1"/>
      <c r="WL125" s="1"/>
      <c r="WM125" s="1"/>
      <c r="WN125" s="1"/>
      <c r="WO125" s="1"/>
      <c r="WP125" s="1"/>
      <c r="WQ125" s="1"/>
      <c r="WR125" s="1"/>
      <c r="WS125" s="1"/>
      <c r="WT125" s="1"/>
      <c r="WU125" s="1"/>
      <c r="WV125" s="1"/>
      <c r="WW125" s="1"/>
      <c r="WX125" s="1"/>
      <c r="WY125" s="1"/>
      <c r="WZ125" s="1"/>
      <c r="XA125" s="1"/>
      <c r="XB125" s="1"/>
      <c r="XC125" s="1"/>
      <c r="XD125" s="1"/>
      <c r="XE125" s="1"/>
      <c r="XF125" s="1"/>
      <c r="XG125" s="1"/>
      <c r="XH125" s="1"/>
      <c r="XI125" s="1"/>
      <c r="XJ125" s="1"/>
      <c r="XK125" s="1"/>
      <c r="XL125" s="1"/>
      <c r="XM125" s="1"/>
      <c r="XN125" s="1"/>
      <c r="XO125" s="1"/>
      <c r="XP125" s="1"/>
      <c r="XQ125" s="1"/>
      <c r="XR125" s="1"/>
      <c r="XS125" s="1"/>
      <c r="XT125" s="1"/>
      <c r="XU125" s="1"/>
      <c r="XV125" s="1"/>
      <c r="XW125" s="1"/>
      <c r="XX125" s="1"/>
      <c r="XY125" s="1"/>
      <c r="XZ125" s="1"/>
      <c r="YA125" s="1"/>
      <c r="YB125" s="1"/>
      <c r="YC125" s="1"/>
      <c r="YD125" s="1"/>
      <c r="YE125" s="1"/>
      <c r="YF125" s="1"/>
      <c r="YG125" s="1"/>
      <c r="YH125" s="1"/>
      <c r="YI125" s="1"/>
      <c r="YJ125" s="1"/>
      <c r="YK125" s="1"/>
      <c r="YL125" s="1"/>
      <c r="YM125" s="1"/>
      <c r="YN125" s="1"/>
      <c r="YO125" s="1"/>
      <c r="YP125" s="1"/>
      <c r="YQ125" s="1"/>
      <c r="YR125" s="1"/>
      <c r="YS125" s="1"/>
      <c r="YT125" s="1"/>
      <c r="YU125" s="1"/>
      <c r="YV125" s="1"/>
      <c r="YW125" s="1"/>
      <c r="YX125" s="1"/>
      <c r="YY125" s="1"/>
      <c r="YZ125" s="1"/>
      <c r="ZA125" s="1"/>
      <c r="ZB125" s="1"/>
      <c r="ZC125" s="1"/>
      <c r="ZD125" s="1"/>
      <c r="ZE125" s="1"/>
      <c r="ZF125" s="1"/>
      <c r="ZG125" s="1"/>
      <c r="ZH125" s="1"/>
      <c r="ZI125" s="1"/>
      <c r="ZJ125" s="1"/>
      <c r="ZK125" s="1"/>
      <c r="ZL125" s="1"/>
      <c r="ZM125" s="1"/>
      <c r="ZN125" s="1"/>
      <c r="ZO125" s="1"/>
      <c r="ZP125" s="1"/>
      <c r="ZQ125" s="1"/>
      <c r="ZR125" s="1"/>
      <c r="ZS125" s="1"/>
      <c r="ZT125" s="1"/>
      <c r="ZU125" s="1"/>
      <c r="ZV125" s="1"/>
      <c r="ZW125" s="1"/>
      <c r="ZX125" s="1"/>
      <c r="ZY125" s="1"/>
      <c r="ZZ125" s="1"/>
      <c r="AAA125" s="1"/>
      <c r="AAB125" s="1"/>
      <c r="AAC125" s="1"/>
      <c r="AAD125" s="1"/>
      <c r="AAE125" s="1"/>
      <c r="AAF125" s="1"/>
      <c r="AAG125" s="1"/>
      <c r="AAH125" s="1"/>
      <c r="AAI125" s="1"/>
      <c r="AAJ125" s="1"/>
      <c r="AAK125" s="1"/>
      <c r="AAL125" s="1"/>
      <c r="AAM125" s="1"/>
      <c r="AAN125" s="1"/>
      <c r="AAO125" s="1"/>
      <c r="AAP125" s="1"/>
      <c r="AAQ125" s="1"/>
      <c r="AAR125" s="1"/>
      <c r="AAS125" s="1"/>
      <c r="AAT125" s="1"/>
      <c r="AAU125" s="1"/>
      <c r="AAV125" s="1"/>
      <c r="AAW125" s="1"/>
      <c r="AAX125" s="1"/>
      <c r="AAY125" s="1"/>
      <c r="AAZ125" s="1"/>
      <c r="ABA125" s="1"/>
      <c r="ABB125" s="1"/>
      <c r="ABC125" s="1"/>
      <c r="ABD125" s="1"/>
      <c r="ABE125" s="1"/>
      <c r="ABF125" s="1"/>
      <c r="ABG125" s="1"/>
      <c r="ABH125" s="1"/>
      <c r="ABI125" s="1"/>
      <c r="ABJ125" s="1"/>
      <c r="ABK125" s="1"/>
      <c r="ABL125" s="1"/>
      <c r="ABM125" s="1"/>
      <c r="ABN125" s="1"/>
      <c r="ABO125" s="1"/>
      <c r="ABP125" s="1"/>
      <c r="ABQ125" s="1"/>
      <c r="ABR125" s="1"/>
      <c r="ABS125" s="1"/>
      <c r="ABT125" s="1"/>
      <c r="ABU125" s="1"/>
      <c r="ABV125" s="1"/>
      <c r="ABW125" s="1"/>
      <c r="ABX125" s="1"/>
      <c r="ABY125" s="1"/>
      <c r="ABZ125" s="1"/>
      <c r="ACA125" s="1"/>
      <c r="ACB125" s="1"/>
      <c r="ACC125" s="1"/>
      <c r="ACD125" s="1"/>
      <c r="ACE125" s="1"/>
      <c r="ACF125" s="1"/>
      <c r="ACG125" s="1"/>
      <c r="ACH125" s="1"/>
      <c r="ACI125" s="1"/>
      <c r="ACJ125" s="1"/>
      <c r="ACK125" s="1"/>
      <c r="ACL125" s="1"/>
      <c r="ACM125" s="1"/>
      <c r="ACN125" s="1"/>
      <c r="ACO125" s="1"/>
      <c r="ACP125" s="1"/>
      <c r="ACQ125" s="1"/>
      <c r="ACR125" s="1"/>
      <c r="ACS125" s="1"/>
      <c r="ACT125" s="1"/>
      <c r="ACU125" s="1"/>
      <c r="ACV125" s="1"/>
      <c r="ACW125" s="1"/>
      <c r="ACX125" s="1"/>
      <c r="ACY125" s="1"/>
      <c r="ACZ125" s="1"/>
      <c r="ADA125" s="1"/>
      <c r="ADB125" s="1"/>
      <c r="ADC125" s="1"/>
      <c r="ADD125" s="1"/>
      <c r="ADE125" s="1"/>
      <c r="ADF125" s="1"/>
      <c r="ADG125" s="1"/>
      <c r="ADH125" s="1"/>
      <c r="ADI125" s="1"/>
      <c r="ADJ125" s="1"/>
      <c r="ADK125" s="1"/>
      <c r="ADL125" s="1"/>
      <c r="ADM125" s="1"/>
      <c r="ADN125" s="1"/>
      <c r="ADO125" s="1"/>
      <c r="ADP125" s="1"/>
      <c r="ADQ125" s="1"/>
      <c r="ADR125" s="1"/>
      <c r="ADS125" s="1"/>
      <c r="ADT125" s="1"/>
      <c r="ADU125" s="1"/>
      <c r="ADV125" s="1"/>
      <c r="ADW125" s="1"/>
      <c r="ADX125" s="1"/>
      <c r="ADY125" s="1"/>
      <c r="ADZ125" s="1"/>
      <c r="AEA125" s="1"/>
      <c r="AEB125" s="1"/>
      <c r="AEC125" s="1"/>
      <c r="AED125" s="1"/>
      <c r="AEE125" s="1"/>
      <c r="AEF125" s="1"/>
      <c r="AEG125" s="1"/>
      <c r="AEH125" s="1"/>
      <c r="AEI125" s="1"/>
      <c r="AEJ125" s="1"/>
      <c r="AEK125" s="1"/>
      <c r="AEL125" s="1"/>
      <c r="AEM125" s="1"/>
      <c r="AEN125" s="1"/>
      <c r="AEO125" s="1"/>
      <c r="AEP125" s="1"/>
      <c r="AEQ125" s="1"/>
      <c r="AER125" s="1"/>
      <c r="AES125" s="1"/>
      <c r="AET125" s="1"/>
      <c r="AEU125" s="1"/>
      <c r="AEV125" s="1"/>
      <c r="AEW125" s="1"/>
      <c r="AEX125" s="1"/>
      <c r="AEY125" s="1"/>
      <c r="AEZ125" s="1"/>
      <c r="AFA125" s="1"/>
      <c r="AFB125" s="1"/>
      <c r="AFC125" s="1"/>
      <c r="AFD125" s="1"/>
      <c r="AFE125" s="1"/>
      <c r="AFF125" s="1"/>
      <c r="AFG125" s="1"/>
      <c r="AFH125" s="1"/>
      <c r="AFI125" s="1"/>
      <c r="AFJ125" s="1"/>
      <c r="AFK125" s="1"/>
      <c r="AFL125" s="1"/>
      <c r="AFM125" s="1"/>
      <c r="AFN125" s="1"/>
      <c r="AFO125" s="1"/>
      <c r="AFP125" s="1"/>
      <c r="AFQ125" s="1"/>
      <c r="AFR125" s="1"/>
      <c r="AFS125" s="1"/>
      <c r="AFT125" s="1"/>
      <c r="AFU125" s="1"/>
      <c r="AFV125" s="1"/>
      <c r="AFW125" s="1"/>
      <c r="AFX125" s="1"/>
      <c r="AFY125" s="1"/>
      <c r="AFZ125" s="1"/>
      <c r="AGA125" s="1"/>
      <c r="AGB125" s="1"/>
      <c r="AGC125" s="1"/>
      <c r="AGD125" s="1"/>
      <c r="AGE125" s="1"/>
      <c r="AGF125" s="1"/>
      <c r="AGG125" s="1"/>
      <c r="AGH125" s="1"/>
      <c r="AGI125" s="1"/>
      <c r="AGJ125" s="1"/>
      <c r="AGK125" s="1"/>
      <c r="AGL125" s="1"/>
      <c r="AGM125" s="1"/>
      <c r="AGN125" s="1"/>
      <c r="AGO125" s="1"/>
      <c r="AGP125" s="1"/>
      <c r="AGQ125" s="1"/>
      <c r="AGR125" s="1"/>
      <c r="AGS125" s="1"/>
      <c r="AGT125" s="1"/>
      <c r="AGU125" s="1"/>
      <c r="AGV125" s="1"/>
      <c r="AGW125" s="1"/>
      <c r="AGX125" s="1"/>
      <c r="AGY125" s="1"/>
      <c r="AGZ125" s="1"/>
      <c r="AHA125" s="1"/>
      <c r="AHB125" s="1"/>
      <c r="AHC125" s="1"/>
      <c r="AHD125" s="1"/>
      <c r="AHE125" s="1"/>
      <c r="AHF125" s="1"/>
      <c r="AHG125" s="1"/>
      <c r="AHH125" s="1"/>
      <c r="AHI125" s="1"/>
      <c r="AHJ125" s="1"/>
      <c r="AHK125" s="1"/>
      <c r="AHL125" s="1"/>
      <c r="AHM125" s="1"/>
      <c r="AHN125" s="1"/>
      <c r="AHO125" s="1"/>
      <c r="AHP125" s="1"/>
      <c r="AHQ125" s="1"/>
      <c r="AHR125" s="1"/>
      <c r="AHS125" s="1"/>
      <c r="AHT125" s="1"/>
      <c r="AHU125" s="1"/>
      <c r="AHV125" s="1"/>
      <c r="AHW125" s="1"/>
      <c r="AHX125" s="1"/>
      <c r="AHY125" s="1"/>
      <c r="AHZ125" s="1"/>
      <c r="AIA125" s="1"/>
      <c r="AIB125" s="1"/>
      <c r="AIC125" s="1"/>
      <c r="AID125" s="1"/>
      <c r="AIE125" s="1"/>
      <c r="AIF125" s="1"/>
      <c r="AIG125" s="1"/>
      <c r="AIH125" s="1"/>
      <c r="AII125" s="1"/>
      <c r="AIJ125" s="1"/>
      <c r="AIK125" s="1"/>
      <c r="AIL125" s="1"/>
      <c r="AIM125" s="1"/>
      <c r="AIN125" s="1"/>
      <c r="AIO125" s="1"/>
      <c r="AIP125" s="1"/>
      <c r="AIQ125" s="1"/>
      <c r="AIR125" s="1"/>
      <c r="AIS125" s="1"/>
      <c r="AIT125" s="1"/>
      <c r="AIU125" s="1"/>
      <c r="AIV125" s="1"/>
      <c r="AIW125" s="1"/>
      <c r="AIX125" s="1"/>
      <c r="AIY125" s="1"/>
      <c r="AIZ125" s="1"/>
      <c r="AJA125" s="1"/>
      <c r="AJB125" s="1"/>
      <c r="AJC125" s="1"/>
      <c r="AJD125" s="1"/>
      <c r="AJE125" s="1"/>
      <c r="AJF125" s="1"/>
      <c r="AJG125" s="1"/>
      <c r="AJH125" s="1"/>
      <c r="AJI125" s="1"/>
      <c r="AJJ125" s="1"/>
      <c r="AJK125" s="1"/>
      <c r="AJL125" s="1"/>
      <c r="AJM125" s="1"/>
      <c r="AJN125" s="1"/>
      <c r="AJO125" s="1"/>
      <c r="AJP125" s="1"/>
      <c r="AJQ125" s="1"/>
      <c r="AJR125" s="1"/>
      <c r="AJS125" s="1"/>
      <c r="AJT125" s="1"/>
      <c r="AJU125" s="1"/>
      <c r="AJV125" s="1"/>
      <c r="AJW125" s="1"/>
      <c r="AJX125" s="1"/>
      <c r="AJY125" s="1"/>
      <c r="AJZ125" s="1"/>
      <c r="AKA125" s="1"/>
      <c r="AKB125" s="1"/>
      <c r="AKC125" s="1"/>
      <c r="AKD125" s="1"/>
      <c r="AKE125" s="1"/>
      <c r="AKF125" s="1"/>
      <c r="AKG125" s="1"/>
      <c r="AKH125" s="1"/>
      <c r="AKI125" s="1"/>
      <c r="AKJ125" s="1"/>
      <c r="AKK125" s="1"/>
      <c r="AKL125" s="1"/>
      <c r="AKM125" s="1"/>
      <c r="AKN125" s="1"/>
      <c r="AKO125" s="1"/>
      <c r="AKP125" s="1"/>
      <c r="AKQ125" s="1"/>
      <c r="AKR125" s="1"/>
      <c r="AKS125" s="1"/>
      <c r="AKT125" s="1"/>
      <c r="AKU125" s="1"/>
      <c r="AKV125" s="1"/>
      <c r="AKW125" s="1"/>
      <c r="AKX125" s="1"/>
      <c r="AKY125" s="1"/>
      <c r="AKZ125" s="1"/>
      <c r="ALA125" s="1"/>
      <c r="ALB125" s="1"/>
      <c r="ALC125" s="1"/>
      <c r="ALD125" s="1"/>
      <c r="ALE125" s="1"/>
      <c r="ALF125" s="1"/>
      <c r="ALG125" s="1"/>
      <c r="ALH125" s="1"/>
      <c r="ALI125" s="1"/>
      <c r="ALJ125" s="1"/>
      <c r="ALK125" s="1"/>
      <c r="ALL125" s="1"/>
      <c r="ALM125" s="1"/>
      <c r="ALN125" s="1"/>
      <c r="ALO125" s="1"/>
      <c r="ALP125" s="1"/>
      <c r="ALQ125" s="1"/>
      <c r="ALR125" s="1"/>
      <c r="ALS125" s="1"/>
      <c r="ALT125" s="1"/>
      <c r="ALU125" s="1"/>
      <c r="ALV125" s="1"/>
      <c r="ALW125" s="1"/>
      <c r="ALX125" s="1"/>
      <c r="ALY125" s="1"/>
      <c r="ALZ125" s="1"/>
      <c r="AMA125" s="1"/>
      <c r="AMB125" s="1"/>
      <c r="AMC125" s="1"/>
    </row>
    <row r="126" spans="2:1017" customFormat="1" x14ac:dyDescent="0.4">
      <c r="B126" s="1"/>
      <c r="C126" s="1"/>
      <c r="D126" s="1"/>
      <c r="E126" s="1"/>
      <c r="F126" s="1"/>
      <c r="G126" s="10"/>
      <c r="H126" s="8"/>
      <c r="I126" s="7"/>
      <c r="J126" s="20"/>
      <c r="K126" s="20"/>
      <c r="L126" s="20"/>
      <c r="M126" s="40"/>
      <c r="N126" s="40"/>
      <c r="O126" s="1"/>
      <c r="P126" s="1"/>
      <c r="Q126" s="1"/>
      <c r="R126" s="123"/>
      <c r="S126" s="123"/>
      <c r="T126" s="18"/>
      <c r="U126" s="18"/>
      <c r="V126" s="18"/>
      <c r="W126" s="23"/>
      <c r="X126" s="18"/>
      <c r="Y126" s="18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  <c r="VF126" s="1"/>
      <c r="VG126" s="1"/>
      <c r="VH126" s="1"/>
      <c r="VI126" s="1"/>
      <c r="VJ126" s="1"/>
      <c r="VK126" s="1"/>
      <c r="VL126" s="1"/>
      <c r="VM126" s="1"/>
      <c r="VN126" s="1"/>
      <c r="VO126" s="1"/>
      <c r="VP126" s="1"/>
      <c r="VQ126" s="1"/>
      <c r="VR126" s="1"/>
      <c r="VS126" s="1"/>
      <c r="VT126" s="1"/>
      <c r="VU126" s="1"/>
      <c r="VV126" s="1"/>
      <c r="VW126" s="1"/>
      <c r="VX126" s="1"/>
      <c r="VY126" s="1"/>
      <c r="VZ126" s="1"/>
      <c r="WA126" s="1"/>
      <c r="WB126" s="1"/>
      <c r="WC126" s="1"/>
      <c r="WD126" s="1"/>
      <c r="WE126" s="1"/>
      <c r="WF126" s="1"/>
      <c r="WG126" s="1"/>
      <c r="WH126" s="1"/>
      <c r="WI126" s="1"/>
      <c r="WJ126" s="1"/>
      <c r="WK126" s="1"/>
      <c r="WL126" s="1"/>
      <c r="WM126" s="1"/>
      <c r="WN126" s="1"/>
      <c r="WO126" s="1"/>
      <c r="WP126" s="1"/>
      <c r="WQ126" s="1"/>
      <c r="WR126" s="1"/>
      <c r="WS126" s="1"/>
      <c r="WT126" s="1"/>
      <c r="WU126" s="1"/>
      <c r="WV126" s="1"/>
      <c r="WW126" s="1"/>
      <c r="WX126" s="1"/>
      <c r="WY126" s="1"/>
      <c r="WZ126" s="1"/>
      <c r="XA126" s="1"/>
      <c r="XB126" s="1"/>
      <c r="XC126" s="1"/>
      <c r="XD126" s="1"/>
      <c r="XE126" s="1"/>
      <c r="XF126" s="1"/>
      <c r="XG126" s="1"/>
      <c r="XH126" s="1"/>
      <c r="XI126" s="1"/>
      <c r="XJ126" s="1"/>
      <c r="XK126" s="1"/>
      <c r="XL126" s="1"/>
      <c r="XM126" s="1"/>
      <c r="XN126" s="1"/>
      <c r="XO126" s="1"/>
      <c r="XP126" s="1"/>
      <c r="XQ126" s="1"/>
      <c r="XR126" s="1"/>
      <c r="XS126" s="1"/>
      <c r="XT126" s="1"/>
      <c r="XU126" s="1"/>
      <c r="XV126" s="1"/>
      <c r="XW126" s="1"/>
      <c r="XX126" s="1"/>
      <c r="XY126" s="1"/>
      <c r="XZ126" s="1"/>
      <c r="YA126" s="1"/>
      <c r="YB126" s="1"/>
      <c r="YC126" s="1"/>
      <c r="YD126" s="1"/>
      <c r="YE126" s="1"/>
      <c r="YF126" s="1"/>
      <c r="YG126" s="1"/>
      <c r="YH126" s="1"/>
      <c r="YI126" s="1"/>
      <c r="YJ126" s="1"/>
      <c r="YK126" s="1"/>
      <c r="YL126" s="1"/>
      <c r="YM126" s="1"/>
      <c r="YN126" s="1"/>
      <c r="YO126" s="1"/>
      <c r="YP126" s="1"/>
      <c r="YQ126" s="1"/>
      <c r="YR126" s="1"/>
      <c r="YS126" s="1"/>
      <c r="YT126" s="1"/>
      <c r="YU126" s="1"/>
      <c r="YV126" s="1"/>
      <c r="YW126" s="1"/>
      <c r="YX126" s="1"/>
      <c r="YY126" s="1"/>
      <c r="YZ126" s="1"/>
      <c r="ZA126" s="1"/>
      <c r="ZB126" s="1"/>
      <c r="ZC126" s="1"/>
      <c r="ZD126" s="1"/>
      <c r="ZE126" s="1"/>
      <c r="ZF126" s="1"/>
      <c r="ZG126" s="1"/>
      <c r="ZH126" s="1"/>
      <c r="ZI126" s="1"/>
      <c r="ZJ126" s="1"/>
      <c r="ZK126" s="1"/>
      <c r="ZL126" s="1"/>
      <c r="ZM126" s="1"/>
      <c r="ZN126" s="1"/>
      <c r="ZO126" s="1"/>
      <c r="ZP126" s="1"/>
      <c r="ZQ126" s="1"/>
      <c r="ZR126" s="1"/>
      <c r="ZS126" s="1"/>
      <c r="ZT126" s="1"/>
      <c r="ZU126" s="1"/>
      <c r="ZV126" s="1"/>
      <c r="ZW126" s="1"/>
      <c r="ZX126" s="1"/>
      <c r="ZY126" s="1"/>
      <c r="ZZ126" s="1"/>
      <c r="AAA126" s="1"/>
      <c r="AAB126" s="1"/>
      <c r="AAC126" s="1"/>
      <c r="AAD126" s="1"/>
      <c r="AAE126" s="1"/>
      <c r="AAF126" s="1"/>
      <c r="AAG126" s="1"/>
      <c r="AAH126" s="1"/>
      <c r="AAI126" s="1"/>
      <c r="AAJ126" s="1"/>
      <c r="AAK126" s="1"/>
      <c r="AAL126" s="1"/>
      <c r="AAM126" s="1"/>
      <c r="AAN126" s="1"/>
      <c r="AAO126" s="1"/>
      <c r="AAP126" s="1"/>
      <c r="AAQ126" s="1"/>
      <c r="AAR126" s="1"/>
      <c r="AAS126" s="1"/>
      <c r="AAT126" s="1"/>
      <c r="AAU126" s="1"/>
      <c r="AAV126" s="1"/>
      <c r="AAW126" s="1"/>
      <c r="AAX126" s="1"/>
      <c r="AAY126" s="1"/>
      <c r="AAZ126" s="1"/>
      <c r="ABA126" s="1"/>
      <c r="ABB126" s="1"/>
      <c r="ABC126" s="1"/>
      <c r="ABD126" s="1"/>
      <c r="ABE126" s="1"/>
      <c r="ABF126" s="1"/>
      <c r="ABG126" s="1"/>
      <c r="ABH126" s="1"/>
      <c r="ABI126" s="1"/>
      <c r="ABJ126" s="1"/>
      <c r="ABK126" s="1"/>
      <c r="ABL126" s="1"/>
      <c r="ABM126" s="1"/>
      <c r="ABN126" s="1"/>
      <c r="ABO126" s="1"/>
      <c r="ABP126" s="1"/>
      <c r="ABQ126" s="1"/>
      <c r="ABR126" s="1"/>
      <c r="ABS126" s="1"/>
      <c r="ABT126" s="1"/>
      <c r="ABU126" s="1"/>
      <c r="ABV126" s="1"/>
      <c r="ABW126" s="1"/>
      <c r="ABX126" s="1"/>
      <c r="ABY126" s="1"/>
      <c r="ABZ126" s="1"/>
      <c r="ACA126" s="1"/>
      <c r="ACB126" s="1"/>
      <c r="ACC126" s="1"/>
      <c r="ACD126" s="1"/>
      <c r="ACE126" s="1"/>
      <c r="ACF126" s="1"/>
      <c r="ACG126" s="1"/>
      <c r="ACH126" s="1"/>
      <c r="ACI126" s="1"/>
      <c r="ACJ126" s="1"/>
      <c r="ACK126" s="1"/>
      <c r="ACL126" s="1"/>
      <c r="ACM126" s="1"/>
      <c r="ACN126" s="1"/>
      <c r="ACO126" s="1"/>
      <c r="ACP126" s="1"/>
      <c r="ACQ126" s="1"/>
      <c r="ACR126" s="1"/>
      <c r="ACS126" s="1"/>
      <c r="ACT126" s="1"/>
      <c r="ACU126" s="1"/>
      <c r="ACV126" s="1"/>
      <c r="ACW126" s="1"/>
      <c r="ACX126" s="1"/>
      <c r="ACY126" s="1"/>
      <c r="ACZ126" s="1"/>
      <c r="ADA126" s="1"/>
      <c r="ADB126" s="1"/>
      <c r="ADC126" s="1"/>
      <c r="ADD126" s="1"/>
      <c r="ADE126" s="1"/>
      <c r="ADF126" s="1"/>
      <c r="ADG126" s="1"/>
      <c r="ADH126" s="1"/>
      <c r="ADI126" s="1"/>
      <c r="ADJ126" s="1"/>
      <c r="ADK126" s="1"/>
      <c r="ADL126" s="1"/>
      <c r="ADM126" s="1"/>
      <c r="ADN126" s="1"/>
      <c r="ADO126" s="1"/>
      <c r="ADP126" s="1"/>
      <c r="ADQ126" s="1"/>
      <c r="ADR126" s="1"/>
      <c r="ADS126" s="1"/>
      <c r="ADT126" s="1"/>
      <c r="ADU126" s="1"/>
      <c r="ADV126" s="1"/>
      <c r="ADW126" s="1"/>
      <c r="ADX126" s="1"/>
      <c r="ADY126" s="1"/>
      <c r="ADZ126" s="1"/>
      <c r="AEA126" s="1"/>
      <c r="AEB126" s="1"/>
      <c r="AEC126" s="1"/>
      <c r="AED126" s="1"/>
      <c r="AEE126" s="1"/>
      <c r="AEF126" s="1"/>
      <c r="AEG126" s="1"/>
      <c r="AEH126" s="1"/>
      <c r="AEI126" s="1"/>
      <c r="AEJ126" s="1"/>
      <c r="AEK126" s="1"/>
      <c r="AEL126" s="1"/>
      <c r="AEM126" s="1"/>
      <c r="AEN126" s="1"/>
      <c r="AEO126" s="1"/>
      <c r="AEP126" s="1"/>
      <c r="AEQ126" s="1"/>
      <c r="AER126" s="1"/>
      <c r="AES126" s="1"/>
      <c r="AET126" s="1"/>
      <c r="AEU126" s="1"/>
      <c r="AEV126" s="1"/>
      <c r="AEW126" s="1"/>
      <c r="AEX126" s="1"/>
      <c r="AEY126" s="1"/>
      <c r="AEZ126" s="1"/>
      <c r="AFA126" s="1"/>
      <c r="AFB126" s="1"/>
      <c r="AFC126" s="1"/>
      <c r="AFD126" s="1"/>
      <c r="AFE126" s="1"/>
      <c r="AFF126" s="1"/>
      <c r="AFG126" s="1"/>
      <c r="AFH126" s="1"/>
      <c r="AFI126" s="1"/>
      <c r="AFJ126" s="1"/>
      <c r="AFK126" s="1"/>
      <c r="AFL126" s="1"/>
      <c r="AFM126" s="1"/>
      <c r="AFN126" s="1"/>
      <c r="AFO126" s="1"/>
      <c r="AFP126" s="1"/>
      <c r="AFQ126" s="1"/>
      <c r="AFR126" s="1"/>
      <c r="AFS126" s="1"/>
      <c r="AFT126" s="1"/>
      <c r="AFU126" s="1"/>
      <c r="AFV126" s="1"/>
      <c r="AFW126" s="1"/>
      <c r="AFX126" s="1"/>
      <c r="AFY126" s="1"/>
      <c r="AFZ126" s="1"/>
      <c r="AGA126" s="1"/>
      <c r="AGB126" s="1"/>
      <c r="AGC126" s="1"/>
      <c r="AGD126" s="1"/>
      <c r="AGE126" s="1"/>
      <c r="AGF126" s="1"/>
      <c r="AGG126" s="1"/>
      <c r="AGH126" s="1"/>
      <c r="AGI126" s="1"/>
      <c r="AGJ126" s="1"/>
      <c r="AGK126" s="1"/>
      <c r="AGL126" s="1"/>
      <c r="AGM126" s="1"/>
      <c r="AGN126" s="1"/>
      <c r="AGO126" s="1"/>
      <c r="AGP126" s="1"/>
      <c r="AGQ126" s="1"/>
      <c r="AGR126" s="1"/>
      <c r="AGS126" s="1"/>
      <c r="AGT126" s="1"/>
      <c r="AGU126" s="1"/>
      <c r="AGV126" s="1"/>
      <c r="AGW126" s="1"/>
      <c r="AGX126" s="1"/>
      <c r="AGY126" s="1"/>
      <c r="AGZ126" s="1"/>
      <c r="AHA126" s="1"/>
      <c r="AHB126" s="1"/>
      <c r="AHC126" s="1"/>
      <c r="AHD126" s="1"/>
      <c r="AHE126" s="1"/>
      <c r="AHF126" s="1"/>
      <c r="AHG126" s="1"/>
      <c r="AHH126" s="1"/>
      <c r="AHI126" s="1"/>
      <c r="AHJ126" s="1"/>
      <c r="AHK126" s="1"/>
      <c r="AHL126" s="1"/>
      <c r="AHM126" s="1"/>
      <c r="AHN126" s="1"/>
      <c r="AHO126" s="1"/>
      <c r="AHP126" s="1"/>
      <c r="AHQ126" s="1"/>
      <c r="AHR126" s="1"/>
      <c r="AHS126" s="1"/>
      <c r="AHT126" s="1"/>
      <c r="AHU126" s="1"/>
      <c r="AHV126" s="1"/>
      <c r="AHW126" s="1"/>
      <c r="AHX126" s="1"/>
      <c r="AHY126" s="1"/>
      <c r="AHZ126" s="1"/>
      <c r="AIA126" s="1"/>
      <c r="AIB126" s="1"/>
      <c r="AIC126" s="1"/>
      <c r="AID126" s="1"/>
      <c r="AIE126" s="1"/>
      <c r="AIF126" s="1"/>
      <c r="AIG126" s="1"/>
      <c r="AIH126" s="1"/>
      <c r="AII126" s="1"/>
      <c r="AIJ126" s="1"/>
      <c r="AIK126" s="1"/>
      <c r="AIL126" s="1"/>
      <c r="AIM126" s="1"/>
      <c r="AIN126" s="1"/>
      <c r="AIO126" s="1"/>
      <c r="AIP126" s="1"/>
      <c r="AIQ126" s="1"/>
      <c r="AIR126" s="1"/>
      <c r="AIS126" s="1"/>
      <c r="AIT126" s="1"/>
      <c r="AIU126" s="1"/>
      <c r="AIV126" s="1"/>
      <c r="AIW126" s="1"/>
      <c r="AIX126" s="1"/>
      <c r="AIY126" s="1"/>
      <c r="AIZ126" s="1"/>
      <c r="AJA126" s="1"/>
      <c r="AJB126" s="1"/>
      <c r="AJC126" s="1"/>
      <c r="AJD126" s="1"/>
      <c r="AJE126" s="1"/>
      <c r="AJF126" s="1"/>
      <c r="AJG126" s="1"/>
      <c r="AJH126" s="1"/>
      <c r="AJI126" s="1"/>
      <c r="AJJ126" s="1"/>
      <c r="AJK126" s="1"/>
      <c r="AJL126" s="1"/>
      <c r="AJM126" s="1"/>
      <c r="AJN126" s="1"/>
      <c r="AJO126" s="1"/>
      <c r="AJP126" s="1"/>
      <c r="AJQ126" s="1"/>
      <c r="AJR126" s="1"/>
      <c r="AJS126" s="1"/>
      <c r="AJT126" s="1"/>
      <c r="AJU126" s="1"/>
      <c r="AJV126" s="1"/>
      <c r="AJW126" s="1"/>
      <c r="AJX126" s="1"/>
      <c r="AJY126" s="1"/>
      <c r="AJZ126" s="1"/>
      <c r="AKA126" s="1"/>
      <c r="AKB126" s="1"/>
      <c r="AKC126" s="1"/>
      <c r="AKD126" s="1"/>
      <c r="AKE126" s="1"/>
      <c r="AKF126" s="1"/>
      <c r="AKG126" s="1"/>
      <c r="AKH126" s="1"/>
      <c r="AKI126" s="1"/>
      <c r="AKJ126" s="1"/>
      <c r="AKK126" s="1"/>
      <c r="AKL126" s="1"/>
      <c r="AKM126" s="1"/>
      <c r="AKN126" s="1"/>
      <c r="AKO126" s="1"/>
      <c r="AKP126" s="1"/>
      <c r="AKQ126" s="1"/>
      <c r="AKR126" s="1"/>
      <c r="AKS126" s="1"/>
      <c r="AKT126" s="1"/>
      <c r="AKU126" s="1"/>
      <c r="AKV126" s="1"/>
      <c r="AKW126" s="1"/>
      <c r="AKX126" s="1"/>
      <c r="AKY126" s="1"/>
      <c r="AKZ126" s="1"/>
      <c r="ALA126" s="1"/>
      <c r="ALB126" s="1"/>
      <c r="ALC126" s="1"/>
      <c r="ALD126" s="1"/>
      <c r="ALE126" s="1"/>
      <c r="ALF126" s="1"/>
      <c r="ALG126" s="1"/>
      <c r="ALH126" s="1"/>
      <c r="ALI126" s="1"/>
      <c r="ALJ126" s="1"/>
      <c r="ALK126" s="1"/>
      <c r="ALL126" s="1"/>
      <c r="ALM126" s="1"/>
      <c r="ALN126" s="1"/>
      <c r="ALO126" s="1"/>
      <c r="ALP126" s="1"/>
      <c r="ALQ126" s="1"/>
      <c r="ALR126" s="1"/>
      <c r="ALS126" s="1"/>
      <c r="ALT126" s="1"/>
      <c r="ALU126" s="1"/>
      <c r="ALV126" s="1"/>
      <c r="ALW126" s="1"/>
      <c r="ALX126" s="1"/>
      <c r="ALY126" s="1"/>
      <c r="ALZ126" s="1"/>
      <c r="AMA126" s="1"/>
      <c r="AMB126" s="1"/>
      <c r="AMC126" s="1"/>
    </row>
    <row r="127" spans="2:1017" customFormat="1" x14ac:dyDescent="0.4">
      <c r="B127" s="1"/>
      <c r="C127" s="1"/>
      <c r="D127" s="1"/>
      <c r="E127" s="1"/>
      <c r="F127" s="1"/>
      <c r="G127" s="10"/>
      <c r="H127" s="8"/>
      <c r="I127" s="7"/>
      <c r="J127" s="20"/>
      <c r="K127" s="20"/>
      <c r="L127" s="20"/>
      <c r="M127" s="40"/>
      <c r="N127" s="40"/>
      <c r="O127" s="1"/>
      <c r="P127" s="1"/>
      <c r="Q127" s="1"/>
      <c r="R127" s="123"/>
      <c r="S127" s="123"/>
      <c r="T127" s="18"/>
      <c r="U127" s="18"/>
      <c r="V127" s="18"/>
      <c r="W127" s="23"/>
      <c r="X127" s="18"/>
      <c r="Y127" s="18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  <c r="UU127" s="1"/>
      <c r="UV127" s="1"/>
      <c r="UW127" s="1"/>
      <c r="UX127" s="1"/>
      <c r="UY127" s="1"/>
      <c r="UZ127" s="1"/>
      <c r="VA127" s="1"/>
      <c r="VB127" s="1"/>
      <c r="VC127" s="1"/>
      <c r="VD127" s="1"/>
      <c r="VE127" s="1"/>
      <c r="VF127" s="1"/>
      <c r="VG127" s="1"/>
      <c r="VH127" s="1"/>
      <c r="VI127" s="1"/>
      <c r="VJ127" s="1"/>
      <c r="VK127" s="1"/>
      <c r="VL127" s="1"/>
      <c r="VM127" s="1"/>
      <c r="VN127" s="1"/>
      <c r="VO127" s="1"/>
      <c r="VP127" s="1"/>
      <c r="VQ127" s="1"/>
      <c r="VR127" s="1"/>
      <c r="VS127" s="1"/>
      <c r="VT127" s="1"/>
      <c r="VU127" s="1"/>
      <c r="VV127" s="1"/>
      <c r="VW127" s="1"/>
      <c r="VX127" s="1"/>
      <c r="VY127" s="1"/>
      <c r="VZ127" s="1"/>
      <c r="WA127" s="1"/>
      <c r="WB127" s="1"/>
      <c r="WC127" s="1"/>
      <c r="WD127" s="1"/>
      <c r="WE127" s="1"/>
      <c r="WF127" s="1"/>
      <c r="WG127" s="1"/>
      <c r="WH127" s="1"/>
      <c r="WI127" s="1"/>
      <c r="WJ127" s="1"/>
      <c r="WK127" s="1"/>
      <c r="WL127" s="1"/>
      <c r="WM127" s="1"/>
      <c r="WN127" s="1"/>
      <c r="WO127" s="1"/>
      <c r="WP127" s="1"/>
      <c r="WQ127" s="1"/>
      <c r="WR127" s="1"/>
      <c r="WS127" s="1"/>
      <c r="WT127" s="1"/>
      <c r="WU127" s="1"/>
      <c r="WV127" s="1"/>
      <c r="WW127" s="1"/>
      <c r="WX127" s="1"/>
      <c r="WY127" s="1"/>
      <c r="WZ127" s="1"/>
      <c r="XA127" s="1"/>
      <c r="XB127" s="1"/>
      <c r="XC127" s="1"/>
      <c r="XD127" s="1"/>
      <c r="XE127" s="1"/>
      <c r="XF127" s="1"/>
      <c r="XG127" s="1"/>
      <c r="XH127" s="1"/>
      <c r="XI127" s="1"/>
      <c r="XJ127" s="1"/>
      <c r="XK127" s="1"/>
      <c r="XL127" s="1"/>
      <c r="XM127" s="1"/>
      <c r="XN127" s="1"/>
      <c r="XO127" s="1"/>
      <c r="XP127" s="1"/>
      <c r="XQ127" s="1"/>
      <c r="XR127" s="1"/>
      <c r="XS127" s="1"/>
      <c r="XT127" s="1"/>
      <c r="XU127" s="1"/>
      <c r="XV127" s="1"/>
      <c r="XW127" s="1"/>
      <c r="XX127" s="1"/>
      <c r="XY127" s="1"/>
      <c r="XZ127" s="1"/>
      <c r="YA127" s="1"/>
      <c r="YB127" s="1"/>
      <c r="YC127" s="1"/>
      <c r="YD127" s="1"/>
      <c r="YE127" s="1"/>
      <c r="YF127" s="1"/>
      <c r="YG127" s="1"/>
      <c r="YH127" s="1"/>
      <c r="YI127" s="1"/>
      <c r="YJ127" s="1"/>
      <c r="YK127" s="1"/>
      <c r="YL127" s="1"/>
      <c r="YM127" s="1"/>
      <c r="YN127" s="1"/>
      <c r="YO127" s="1"/>
      <c r="YP127" s="1"/>
      <c r="YQ127" s="1"/>
      <c r="YR127" s="1"/>
      <c r="YS127" s="1"/>
      <c r="YT127" s="1"/>
      <c r="YU127" s="1"/>
      <c r="YV127" s="1"/>
      <c r="YW127" s="1"/>
      <c r="YX127" s="1"/>
      <c r="YY127" s="1"/>
      <c r="YZ127" s="1"/>
      <c r="ZA127" s="1"/>
      <c r="ZB127" s="1"/>
      <c r="ZC127" s="1"/>
      <c r="ZD127" s="1"/>
      <c r="ZE127" s="1"/>
      <c r="ZF127" s="1"/>
      <c r="ZG127" s="1"/>
      <c r="ZH127" s="1"/>
      <c r="ZI127" s="1"/>
      <c r="ZJ127" s="1"/>
      <c r="ZK127" s="1"/>
      <c r="ZL127" s="1"/>
      <c r="ZM127" s="1"/>
      <c r="ZN127" s="1"/>
      <c r="ZO127" s="1"/>
      <c r="ZP127" s="1"/>
      <c r="ZQ127" s="1"/>
      <c r="ZR127" s="1"/>
      <c r="ZS127" s="1"/>
      <c r="ZT127" s="1"/>
      <c r="ZU127" s="1"/>
      <c r="ZV127" s="1"/>
      <c r="ZW127" s="1"/>
      <c r="ZX127" s="1"/>
      <c r="ZY127" s="1"/>
      <c r="ZZ127" s="1"/>
      <c r="AAA127" s="1"/>
      <c r="AAB127" s="1"/>
      <c r="AAC127" s="1"/>
      <c r="AAD127" s="1"/>
      <c r="AAE127" s="1"/>
      <c r="AAF127" s="1"/>
      <c r="AAG127" s="1"/>
      <c r="AAH127" s="1"/>
      <c r="AAI127" s="1"/>
      <c r="AAJ127" s="1"/>
      <c r="AAK127" s="1"/>
      <c r="AAL127" s="1"/>
      <c r="AAM127" s="1"/>
      <c r="AAN127" s="1"/>
      <c r="AAO127" s="1"/>
      <c r="AAP127" s="1"/>
      <c r="AAQ127" s="1"/>
      <c r="AAR127" s="1"/>
      <c r="AAS127" s="1"/>
      <c r="AAT127" s="1"/>
      <c r="AAU127" s="1"/>
      <c r="AAV127" s="1"/>
      <c r="AAW127" s="1"/>
      <c r="AAX127" s="1"/>
      <c r="AAY127" s="1"/>
      <c r="AAZ127" s="1"/>
      <c r="ABA127" s="1"/>
      <c r="ABB127" s="1"/>
      <c r="ABC127" s="1"/>
      <c r="ABD127" s="1"/>
      <c r="ABE127" s="1"/>
      <c r="ABF127" s="1"/>
      <c r="ABG127" s="1"/>
      <c r="ABH127" s="1"/>
      <c r="ABI127" s="1"/>
      <c r="ABJ127" s="1"/>
      <c r="ABK127" s="1"/>
      <c r="ABL127" s="1"/>
      <c r="ABM127" s="1"/>
      <c r="ABN127" s="1"/>
      <c r="ABO127" s="1"/>
      <c r="ABP127" s="1"/>
      <c r="ABQ127" s="1"/>
      <c r="ABR127" s="1"/>
      <c r="ABS127" s="1"/>
      <c r="ABT127" s="1"/>
      <c r="ABU127" s="1"/>
      <c r="ABV127" s="1"/>
      <c r="ABW127" s="1"/>
      <c r="ABX127" s="1"/>
      <c r="ABY127" s="1"/>
      <c r="ABZ127" s="1"/>
      <c r="ACA127" s="1"/>
      <c r="ACB127" s="1"/>
      <c r="ACC127" s="1"/>
      <c r="ACD127" s="1"/>
      <c r="ACE127" s="1"/>
      <c r="ACF127" s="1"/>
      <c r="ACG127" s="1"/>
      <c r="ACH127" s="1"/>
      <c r="ACI127" s="1"/>
      <c r="ACJ127" s="1"/>
      <c r="ACK127" s="1"/>
      <c r="ACL127" s="1"/>
      <c r="ACM127" s="1"/>
      <c r="ACN127" s="1"/>
      <c r="ACO127" s="1"/>
      <c r="ACP127" s="1"/>
      <c r="ACQ127" s="1"/>
      <c r="ACR127" s="1"/>
      <c r="ACS127" s="1"/>
      <c r="ACT127" s="1"/>
      <c r="ACU127" s="1"/>
      <c r="ACV127" s="1"/>
      <c r="ACW127" s="1"/>
      <c r="ACX127" s="1"/>
      <c r="ACY127" s="1"/>
      <c r="ACZ127" s="1"/>
      <c r="ADA127" s="1"/>
      <c r="ADB127" s="1"/>
      <c r="ADC127" s="1"/>
      <c r="ADD127" s="1"/>
      <c r="ADE127" s="1"/>
      <c r="ADF127" s="1"/>
      <c r="ADG127" s="1"/>
      <c r="ADH127" s="1"/>
      <c r="ADI127" s="1"/>
      <c r="ADJ127" s="1"/>
      <c r="ADK127" s="1"/>
      <c r="ADL127" s="1"/>
      <c r="ADM127" s="1"/>
      <c r="ADN127" s="1"/>
      <c r="ADO127" s="1"/>
      <c r="ADP127" s="1"/>
      <c r="ADQ127" s="1"/>
      <c r="ADR127" s="1"/>
      <c r="ADS127" s="1"/>
      <c r="ADT127" s="1"/>
      <c r="ADU127" s="1"/>
      <c r="ADV127" s="1"/>
      <c r="ADW127" s="1"/>
      <c r="ADX127" s="1"/>
      <c r="ADY127" s="1"/>
      <c r="ADZ127" s="1"/>
      <c r="AEA127" s="1"/>
      <c r="AEB127" s="1"/>
      <c r="AEC127" s="1"/>
      <c r="AED127" s="1"/>
      <c r="AEE127" s="1"/>
      <c r="AEF127" s="1"/>
      <c r="AEG127" s="1"/>
      <c r="AEH127" s="1"/>
      <c r="AEI127" s="1"/>
      <c r="AEJ127" s="1"/>
      <c r="AEK127" s="1"/>
      <c r="AEL127" s="1"/>
      <c r="AEM127" s="1"/>
      <c r="AEN127" s="1"/>
      <c r="AEO127" s="1"/>
      <c r="AEP127" s="1"/>
      <c r="AEQ127" s="1"/>
      <c r="AER127" s="1"/>
      <c r="AES127" s="1"/>
      <c r="AET127" s="1"/>
      <c r="AEU127" s="1"/>
      <c r="AEV127" s="1"/>
      <c r="AEW127" s="1"/>
      <c r="AEX127" s="1"/>
      <c r="AEY127" s="1"/>
      <c r="AEZ127" s="1"/>
      <c r="AFA127" s="1"/>
      <c r="AFB127" s="1"/>
      <c r="AFC127" s="1"/>
      <c r="AFD127" s="1"/>
      <c r="AFE127" s="1"/>
      <c r="AFF127" s="1"/>
      <c r="AFG127" s="1"/>
      <c r="AFH127" s="1"/>
      <c r="AFI127" s="1"/>
      <c r="AFJ127" s="1"/>
      <c r="AFK127" s="1"/>
      <c r="AFL127" s="1"/>
      <c r="AFM127" s="1"/>
      <c r="AFN127" s="1"/>
      <c r="AFO127" s="1"/>
      <c r="AFP127" s="1"/>
      <c r="AFQ127" s="1"/>
      <c r="AFR127" s="1"/>
      <c r="AFS127" s="1"/>
      <c r="AFT127" s="1"/>
      <c r="AFU127" s="1"/>
      <c r="AFV127" s="1"/>
      <c r="AFW127" s="1"/>
      <c r="AFX127" s="1"/>
      <c r="AFY127" s="1"/>
      <c r="AFZ127" s="1"/>
      <c r="AGA127" s="1"/>
      <c r="AGB127" s="1"/>
      <c r="AGC127" s="1"/>
      <c r="AGD127" s="1"/>
      <c r="AGE127" s="1"/>
      <c r="AGF127" s="1"/>
      <c r="AGG127" s="1"/>
      <c r="AGH127" s="1"/>
      <c r="AGI127" s="1"/>
      <c r="AGJ127" s="1"/>
      <c r="AGK127" s="1"/>
      <c r="AGL127" s="1"/>
      <c r="AGM127" s="1"/>
      <c r="AGN127" s="1"/>
      <c r="AGO127" s="1"/>
      <c r="AGP127" s="1"/>
      <c r="AGQ127" s="1"/>
      <c r="AGR127" s="1"/>
      <c r="AGS127" s="1"/>
      <c r="AGT127" s="1"/>
      <c r="AGU127" s="1"/>
      <c r="AGV127" s="1"/>
      <c r="AGW127" s="1"/>
      <c r="AGX127" s="1"/>
      <c r="AGY127" s="1"/>
      <c r="AGZ127" s="1"/>
      <c r="AHA127" s="1"/>
      <c r="AHB127" s="1"/>
      <c r="AHC127" s="1"/>
      <c r="AHD127" s="1"/>
      <c r="AHE127" s="1"/>
      <c r="AHF127" s="1"/>
      <c r="AHG127" s="1"/>
      <c r="AHH127" s="1"/>
      <c r="AHI127" s="1"/>
      <c r="AHJ127" s="1"/>
      <c r="AHK127" s="1"/>
      <c r="AHL127" s="1"/>
      <c r="AHM127" s="1"/>
      <c r="AHN127" s="1"/>
      <c r="AHO127" s="1"/>
      <c r="AHP127" s="1"/>
      <c r="AHQ127" s="1"/>
      <c r="AHR127" s="1"/>
      <c r="AHS127" s="1"/>
      <c r="AHT127" s="1"/>
      <c r="AHU127" s="1"/>
      <c r="AHV127" s="1"/>
      <c r="AHW127" s="1"/>
      <c r="AHX127" s="1"/>
      <c r="AHY127" s="1"/>
      <c r="AHZ127" s="1"/>
      <c r="AIA127" s="1"/>
      <c r="AIB127" s="1"/>
      <c r="AIC127" s="1"/>
      <c r="AID127" s="1"/>
      <c r="AIE127" s="1"/>
      <c r="AIF127" s="1"/>
      <c r="AIG127" s="1"/>
      <c r="AIH127" s="1"/>
      <c r="AII127" s="1"/>
      <c r="AIJ127" s="1"/>
      <c r="AIK127" s="1"/>
      <c r="AIL127" s="1"/>
      <c r="AIM127" s="1"/>
      <c r="AIN127" s="1"/>
      <c r="AIO127" s="1"/>
      <c r="AIP127" s="1"/>
      <c r="AIQ127" s="1"/>
      <c r="AIR127" s="1"/>
      <c r="AIS127" s="1"/>
      <c r="AIT127" s="1"/>
      <c r="AIU127" s="1"/>
      <c r="AIV127" s="1"/>
      <c r="AIW127" s="1"/>
      <c r="AIX127" s="1"/>
      <c r="AIY127" s="1"/>
      <c r="AIZ127" s="1"/>
      <c r="AJA127" s="1"/>
      <c r="AJB127" s="1"/>
      <c r="AJC127" s="1"/>
      <c r="AJD127" s="1"/>
      <c r="AJE127" s="1"/>
      <c r="AJF127" s="1"/>
      <c r="AJG127" s="1"/>
      <c r="AJH127" s="1"/>
      <c r="AJI127" s="1"/>
      <c r="AJJ127" s="1"/>
      <c r="AJK127" s="1"/>
      <c r="AJL127" s="1"/>
      <c r="AJM127" s="1"/>
      <c r="AJN127" s="1"/>
      <c r="AJO127" s="1"/>
      <c r="AJP127" s="1"/>
      <c r="AJQ127" s="1"/>
      <c r="AJR127" s="1"/>
      <c r="AJS127" s="1"/>
      <c r="AJT127" s="1"/>
      <c r="AJU127" s="1"/>
      <c r="AJV127" s="1"/>
      <c r="AJW127" s="1"/>
      <c r="AJX127" s="1"/>
      <c r="AJY127" s="1"/>
      <c r="AJZ127" s="1"/>
      <c r="AKA127" s="1"/>
      <c r="AKB127" s="1"/>
      <c r="AKC127" s="1"/>
      <c r="AKD127" s="1"/>
      <c r="AKE127" s="1"/>
      <c r="AKF127" s="1"/>
      <c r="AKG127" s="1"/>
      <c r="AKH127" s="1"/>
      <c r="AKI127" s="1"/>
      <c r="AKJ127" s="1"/>
      <c r="AKK127" s="1"/>
      <c r="AKL127" s="1"/>
      <c r="AKM127" s="1"/>
      <c r="AKN127" s="1"/>
      <c r="AKO127" s="1"/>
      <c r="AKP127" s="1"/>
      <c r="AKQ127" s="1"/>
      <c r="AKR127" s="1"/>
      <c r="AKS127" s="1"/>
      <c r="AKT127" s="1"/>
      <c r="AKU127" s="1"/>
      <c r="AKV127" s="1"/>
      <c r="AKW127" s="1"/>
      <c r="AKX127" s="1"/>
      <c r="AKY127" s="1"/>
      <c r="AKZ127" s="1"/>
      <c r="ALA127" s="1"/>
      <c r="ALB127" s="1"/>
      <c r="ALC127" s="1"/>
      <c r="ALD127" s="1"/>
      <c r="ALE127" s="1"/>
      <c r="ALF127" s="1"/>
      <c r="ALG127" s="1"/>
      <c r="ALH127" s="1"/>
      <c r="ALI127" s="1"/>
      <c r="ALJ127" s="1"/>
      <c r="ALK127" s="1"/>
      <c r="ALL127" s="1"/>
      <c r="ALM127" s="1"/>
      <c r="ALN127" s="1"/>
      <c r="ALO127" s="1"/>
      <c r="ALP127" s="1"/>
      <c r="ALQ127" s="1"/>
      <c r="ALR127" s="1"/>
      <c r="ALS127" s="1"/>
      <c r="ALT127" s="1"/>
      <c r="ALU127" s="1"/>
      <c r="ALV127" s="1"/>
      <c r="ALW127" s="1"/>
      <c r="ALX127" s="1"/>
      <c r="ALY127" s="1"/>
      <c r="ALZ127" s="1"/>
      <c r="AMA127" s="1"/>
      <c r="AMB127" s="1"/>
      <c r="AMC127" s="1"/>
    </row>
    <row r="128" spans="2:1017" customFormat="1" x14ac:dyDescent="0.4">
      <c r="B128" s="1"/>
      <c r="C128" s="1"/>
      <c r="D128" s="1"/>
      <c r="E128" s="1"/>
      <c r="F128" s="1"/>
      <c r="G128" s="10"/>
      <c r="H128" s="8"/>
      <c r="I128" s="7"/>
      <c r="J128" s="20"/>
      <c r="K128" s="20"/>
      <c r="L128" s="20"/>
      <c r="M128" s="40"/>
      <c r="N128" s="40"/>
      <c r="O128" s="1"/>
      <c r="P128" s="1"/>
      <c r="Q128" s="1"/>
      <c r="R128" s="123"/>
      <c r="S128" s="123"/>
      <c r="T128" s="18"/>
      <c r="U128" s="18"/>
      <c r="V128" s="18"/>
      <c r="W128" s="23"/>
      <c r="X128" s="18"/>
      <c r="Y128" s="18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  <c r="SP128" s="1"/>
      <c r="SQ128" s="1"/>
      <c r="SR128" s="1"/>
      <c r="SS128" s="1"/>
      <c r="ST128" s="1"/>
      <c r="SU128" s="1"/>
      <c r="SV128" s="1"/>
      <c r="SW128" s="1"/>
      <c r="SX128" s="1"/>
      <c r="SY128" s="1"/>
      <c r="SZ128" s="1"/>
      <c r="TA128" s="1"/>
      <c r="TB128" s="1"/>
      <c r="TC128" s="1"/>
      <c r="TD128" s="1"/>
      <c r="TE128" s="1"/>
      <c r="TF128" s="1"/>
      <c r="TG128" s="1"/>
      <c r="TH128" s="1"/>
      <c r="TI128" s="1"/>
      <c r="TJ128" s="1"/>
      <c r="TK128" s="1"/>
      <c r="TL128" s="1"/>
      <c r="TM128" s="1"/>
      <c r="TN128" s="1"/>
      <c r="TO128" s="1"/>
      <c r="TP128" s="1"/>
      <c r="TQ128" s="1"/>
      <c r="TR128" s="1"/>
      <c r="TS128" s="1"/>
      <c r="TT128" s="1"/>
      <c r="TU128" s="1"/>
      <c r="TV128" s="1"/>
      <c r="TW128" s="1"/>
      <c r="TX128" s="1"/>
      <c r="TY128" s="1"/>
      <c r="TZ128" s="1"/>
      <c r="UA128" s="1"/>
      <c r="UB128" s="1"/>
      <c r="UC128" s="1"/>
      <c r="UD128" s="1"/>
      <c r="UE128" s="1"/>
      <c r="UF128" s="1"/>
      <c r="UG128" s="1"/>
      <c r="UH128" s="1"/>
      <c r="UI128" s="1"/>
      <c r="UJ128" s="1"/>
      <c r="UK128" s="1"/>
      <c r="UL128" s="1"/>
      <c r="UM128" s="1"/>
      <c r="UN128" s="1"/>
      <c r="UO128" s="1"/>
      <c r="UP128" s="1"/>
      <c r="UQ128" s="1"/>
      <c r="UR128" s="1"/>
      <c r="US128" s="1"/>
      <c r="UT128" s="1"/>
      <c r="UU128" s="1"/>
      <c r="UV128" s="1"/>
      <c r="UW128" s="1"/>
      <c r="UX128" s="1"/>
      <c r="UY128" s="1"/>
      <c r="UZ128" s="1"/>
      <c r="VA128" s="1"/>
      <c r="VB128" s="1"/>
      <c r="VC128" s="1"/>
      <c r="VD128" s="1"/>
      <c r="VE128" s="1"/>
      <c r="VF128" s="1"/>
      <c r="VG128" s="1"/>
      <c r="VH128" s="1"/>
      <c r="VI128" s="1"/>
      <c r="VJ128" s="1"/>
      <c r="VK128" s="1"/>
      <c r="VL128" s="1"/>
      <c r="VM128" s="1"/>
      <c r="VN128" s="1"/>
      <c r="VO128" s="1"/>
      <c r="VP128" s="1"/>
      <c r="VQ128" s="1"/>
      <c r="VR128" s="1"/>
      <c r="VS128" s="1"/>
      <c r="VT128" s="1"/>
      <c r="VU128" s="1"/>
      <c r="VV128" s="1"/>
      <c r="VW128" s="1"/>
      <c r="VX128" s="1"/>
      <c r="VY128" s="1"/>
      <c r="VZ128" s="1"/>
      <c r="WA128" s="1"/>
      <c r="WB128" s="1"/>
      <c r="WC128" s="1"/>
      <c r="WD128" s="1"/>
      <c r="WE128" s="1"/>
      <c r="WF128" s="1"/>
      <c r="WG128" s="1"/>
      <c r="WH128" s="1"/>
      <c r="WI128" s="1"/>
      <c r="WJ128" s="1"/>
      <c r="WK128" s="1"/>
      <c r="WL128" s="1"/>
      <c r="WM128" s="1"/>
      <c r="WN128" s="1"/>
      <c r="WO128" s="1"/>
      <c r="WP128" s="1"/>
      <c r="WQ128" s="1"/>
      <c r="WR128" s="1"/>
      <c r="WS128" s="1"/>
      <c r="WT128" s="1"/>
      <c r="WU128" s="1"/>
      <c r="WV128" s="1"/>
      <c r="WW128" s="1"/>
      <c r="WX128" s="1"/>
      <c r="WY128" s="1"/>
      <c r="WZ128" s="1"/>
      <c r="XA128" s="1"/>
      <c r="XB128" s="1"/>
      <c r="XC128" s="1"/>
      <c r="XD128" s="1"/>
      <c r="XE128" s="1"/>
      <c r="XF128" s="1"/>
      <c r="XG128" s="1"/>
      <c r="XH128" s="1"/>
      <c r="XI128" s="1"/>
      <c r="XJ128" s="1"/>
      <c r="XK128" s="1"/>
      <c r="XL128" s="1"/>
      <c r="XM128" s="1"/>
      <c r="XN128" s="1"/>
      <c r="XO128" s="1"/>
      <c r="XP128" s="1"/>
      <c r="XQ128" s="1"/>
      <c r="XR128" s="1"/>
      <c r="XS128" s="1"/>
      <c r="XT128" s="1"/>
      <c r="XU128" s="1"/>
      <c r="XV128" s="1"/>
      <c r="XW128" s="1"/>
      <c r="XX128" s="1"/>
      <c r="XY128" s="1"/>
      <c r="XZ128" s="1"/>
      <c r="YA128" s="1"/>
      <c r="YB128" s="1"/>
      <c r="YC128" s="1"/>
      <c r="YD128" s="1"/>
      <c r="YE128" s="1"/>
      <c r="YF128" s="1"/>
      <c r="YG128" s="1"/>
      <c r="YH128" s="1"/>
      <c r="YI128" s="1"/>
      <c r="YJ128" s="1"/>
      <c r="YK128" s="1"/>
      <c r="YL128" s="1"/>
      <c r="YM128" s="1"/>
      <c r="YN128" s="1"/>
      <c r="YO128" s="1"/>
      <c r="YP128" s="1"/>
      <c r="YQ128" s="1"/>
      <c r="YR128" s="1"/>
      <c r="YS128" s="1"/>
      <c r="YT128" s="1"/>
      <c r="YU128" s="1"/>
      <c r="YV128" s="1"/>
      <c r="YW128" s="1"/>
      <c r="YX128" s="1"/>
      <c r="YY128" s="1"/>
      <c r="YZ128" s="1"/>
      <c r="ZA128" s="1"/>
      <c r="ZB128" s="1"/>
      <c r="ZC128" s="1"/>
      <c r="ZD128" s="1"/>
      <c r="ZE128" s="1"/>
      <c r="ZF128" s="1"/>
      <c r="ZG128" s="1"/>
      <c r="ZH128" s="1"/>
      <c r="ZI128" s="1"/>
      <c r="ZJ128" s="1"/>
      <c r="ZK128" s="1"/>
      <c r="ZL128" s="1"/>
      <c r="ZM128" s="1"/>
      <c r="ZN128" s="1"/>
      <c r="ZO128" s="1"/>
      <c r="ZP128" s="1"/>
      <c r="ZQ128" s="1"/>
      <c r="ZR128" s="1"/>
      <c r="ZS128" s="1"/>
      <c r="ZT128" s="1"/>
      <c r="ZU128" s="1"/>
      <c r="ZV128" s="1"/>
      <c r="ZW128" s="1"/>
      <c r="ZX128" s="1"/>
      <c r="ZY128" s="1"/>
      <c r="ZZ128" s="1"/>
      <c r="AAA128" s="1"/>
      <c r="AAB128" s="1"/>
      <c r="AAC128" s="1"/>
      <c r="AAD128" s="1"/>
      <c r="AAE128" s="1"/>
      <c r="AAF128" s="1"/>
      <c r="AAG128" s="1"/>
      <c r="AAH128" s="1"/>
      <c r="AAI128" s="1"/>
      <c r="AAJ128" s="1"/>
      <c r="AAK128" s="1"/>
      <c r="AAL128" s="1"/>
      <c r="AAM128" s="1"/>
      <c r="AAN128" s="1"/>
      <c r="AAO128" s="1"/>
      <c r="AAP128" s="1"/>
      <c r="AAQ128" s="1"/>
      <c r="AAR128" s="1"/>
      <c r="AAS128" s="1"/>
      <c r="AAT128" s="1"/>
      <c r="AAU128" s="1"/>
      <c r="AAV128" s="1"/>
      <c r="AAW128" s="1"/>
      <c r="AAX128" s="1"/>
      <c r="AAY128" s="1"/>
      <c r="AAZ128" s="1"/>
      <c r="ABA128" s="1"/>
      <c r="ABB128" s="1"/>
      <c r="ABC128" s="1"/>
      <c r="ABD128" s="1"/>
      <c r="ABE128" s="1"/>
      <c r="ABF128" s="1"/>
      <c r="ABG128" s="1"/>
      <c r="ABH128" s="1"/>
      <c r="ABI128" s="1"/>
      <c r="ABJ128" s="1"/>
      <c r="ABK128" s="1"/>
      <c r="ABL128" s="1"/>
      <c r="ABM128" s="1"/>
      <c r="ABN128" s="1"/>
      <c r="ABO128" s="1"/>
      <c r="ABP128" s="1"/>
      <c r="ABQ128" s="1"/>
      <c r="ABR128" s="1"/>
      <c r="ABS128" s="1"/>
      <c r="ABT128" s="1"/>
      <c r="ABU128" s="1"/>
      <c r="ABV128" s="1"/>
      <c r="ABW128" s="1"/>
      <c r="ABX128" s="1"/>
      <c r="ABY128" s="1"/>
      <c r="ABZ128" s="1"/>
      <c r="ACA128" s="1"/>
      <c r="ACB128" s="1"/>
      <c r="ACC128" s="1"/>
      <c r="ACD128" s="1"/>
      <c r="ACE128" s="1"/>
      <c r="ACF128" s="1"/>
      <c r="ACG128" s="1"/>
      <c r="ACH128" s="1"/>
      <c r="ACI128" s="1"/>
      <c r="ACJ128" s="1"/>
      <c r="ACK128" s="1"/>
      <c r="ACL128" s="1"/>
      <c r="ACM128" s="1"/>
      <c r="ACN128" s="1"/>
      <c r="ACO128" s="1"/>
      <c r="ACP128" s="1"/>
      <c r="ACQ128" s="1"/>
      <c r="ACR128" s="1"/>
      <c r="ACS128" s="1"/>
      <c r="ACT128" s="1"/>
      <c r="ACU128" s="1"/>
      <c r="ACV128" s="1"/>
      <c r="ACW128" s="1"/>
      <c r="ACX128" s="1"/>
      <c r="ACY128" s="1"/>
      <c r="ACZ128" s="1"/>
      <c r="ADA128" s="1"/>
      <c r="ADB128" s="1"/>
      <c r="ADC128" s="1"/>
      <c r="ADD128" s="1"/>
      <c r="ADE128" s="1"/>
      <c r="ADF128" s="1"/>
      <c r="ADG128" s="1"/>
      <c r="ADH128" s="1"/>
      <c r="ADI128" s="1"/>
      <c r="ADJ128" s="1"/>
      <c r="ADK128" s="1"/>
      <c r="ADL128" s="1"/>
      <c r="ADM128" s="1"/>
      <c r="ADN128" s="1"/>
      <c r="ADO128" s="1"/>
      <c r="ADP128" s="1"/>
      <c r="ADQ128" s="1"/>
      <c r="ADR128" s="1"/>
      <c r="ADS128" s="1"/>
      <c r="ADT128" s="1"/>
      <c r="ADU128" s="1"/>
      <c r="ADV128" s="1"/>
      <c r="ADW128" s="1"/>
      <c r="ADX128" s="1"/>
      <c r="ADY128" s="1"/>
      <c r="ADZ128" s="1"/>
      <c r="AEA128" s="1"/>
      <c r="AEB128" s="1"/>
      <c r="AEC128" s="1"/>
      <c r="AED128" s="1"/>
      <c r="AEE128" s="1"/>
      <c r="AEF128" s="1"/>
      <c r="AEG128" s="1"/>
      <c r="AEH128" s="1"/>
      <c r="AEI128" s="1"/>
      <c r="AEJ128" s="1"/>
      <c r="AEK128" s="1"/>
      <c r="AEL128" s="1"/>
      <c r="AEM128" s="1"/>
      <c r="AEN128" s="1"/>
      <c r="AEO128" s="1"/>
      <c r="AEP128" s="1"/>
      <c r="AEQ128" s="1"/>
      <c r="AER128" s="1"/>
      <c r="AES128" s="1"/>
      <c r="AET128" s="1"/>
      <c r="AEU128" s="1"/>
      <c r="AEV128" s="1"/>
      <c r="AEW128" s="1"/>
      <c r="AEX128" s="1"/>
      <c r="AEY128" s="1"/>
      <c r="AEZ128" s="1"/>
      <c r="AFA128" s="1"/>
      <c r="AFB128" s="1"/>
      <c r="AFC128" s="1"/>
      <c r="AFD128" s="1"/>
      <c r="AFE128" s="1"/>
      <c r="AFF128" s="1"/>
      <c r="AFG128" s="1"/>
      <c r="AFH128" s="1"/>
      <c r="AFI128" s="1"/>
      <c r="AFJ128" s="1"/>
      <c r="AFK128" s="1"/>
      <c r="AFL128" s="1"/>
      <c r="AFM128" s="1"/>
      <c r="AFN128" s="1"/>
      <c r="AFO128" s="1"/>
      <c r="AFP128" s="1"/>
      <c r="AFQ128" s="1"/>
      <c r="AFR128" s="1"/>
      <c r="AFS128" s="1"/>
      <c r="AFT128" s="1"/>
      <c r="AFU128" s="1"/>
      <c r="AFV128" s="1"/>
      <c r="AFW128" s="1"/>
      <c r="AFX128" s="1"/>
      <c r="AFY128" s="1"/>
      <c r="AFZ128" s="1"/>
      <c r="AGA128" s="1"/>
      <c r="AGB128" s="1"/>
      <c r="AGC128" s="1"/>
      <c r="AGD128" s="1"/>
      <c r="AGE128" s="1"/>
      <c r="AGF128" s="1"/>
      <c r="AGG128" s="1"/>
      <c r="AGH128" s="1"/>
      <c r="AGI128" s="1"/>
      <c r="AGJ128" s="1"/>
      <c r="AGK128" s="1"/>
      <c r="AGL128" s="1"/>
      <c r="AGM128" s="1"/>
      <c r="AGN128" s="1"/>
      <c r="AGO128" s="1"/>
      <c r="AGP128" s="1"/>
      <c r="AGQ128" s="1"/>
      <c r="AGR128" s="1"/>
      <c r="AGS128" s="1"/>
      <c r="AGT128" s="1"/>
      <c r="AGU128" s="1"/>
      <c r="AGV128" s="1"/>
      <c r="AGW128" s="1"/>
      <c r="AGX128" s="1"/>
      <c r="AGY128" s="1"/>
      <c r="AGZ128" s="1"/>
      <c r="AHA128" s="1"/>
      <c r="AHB128" s="1"/>
      <c r="AHC128" s="1"/>
      <c r="AHD128" s="1"/>
      <c r="AHE128" s="1"/>
      <c r="AHF128" s="1"/>
      <c r="AHG128" s="1"/>
      <c r="AHH128" s="1"/>
      <c r="AHI128" s="1"/>
      <c r="AHJ128" s="1"/>
      <c r="AHK128" s="1"/>
      <c r="AHL128" s="1"/>
      <c r="AHM128" s="1"/>
      <c r="AHN128" s="1"/>
      <c r="AHO128" s="1"/>
      <c r="AHP128" s="1"/>
      <c r="AHQ128" s="1"/>
      <c r="AHR128" s="1"/>
      <c r="AHS128" s="1"/>
      <c r="AHT128" s="1"/>
      <c r="AHU128" s="1"/>
      <c r="AHV128" s="1"/>
      <c r="AHW128" s="1"/>
      <c r="AHX128" s="1"/>
      <c r="AHY128" s="1"/>
      <c r="AHZ128" s="1"/>
      <c r="AIA128" s="1"/>
      <c r="AIB128" s="1"/>
      <c r="AIC128" s="1"/>
      <c r="AID128" s="1"/>
      <c r="AIE128" s="1"/>
      <c r="AIF128" s="1"/>
      <c r="AIG128" s="1"/>
      <c r="AIH128" s="1"/>
      <c r="AII128" s="1"/>
      <c r="AIJ128" s="1"/>
      <c r="AIK128" s="1"/>
      <c r="AIL128" s="1"/>
      <c r="AIM128" s="1"/>
      <c r="AIN128" s="1"/>
      <c r="AIO128" s="1"/>
      <c r="AIP128" s="1"/>
      <c r="AIQ128" s="1"/>
      <c r="AIR128" s="1"/>
      <c r="AIS128" s="1"/>
      <c r="AIT128" s="1"/>
      <c r="AIU128" s="1"/>
      <c r="AIV128" s="1"/>
      <c r="AIW128" s="1"/>
      <c r="AIX128" s="1"/>
      <c r="AIY128" s="1"/>
      <c r="AIZ128" s="1"/>
      <c r="AJA128" s="1"/>
      <c r="AJB128" s="1"/>
      <c r="AJC128" s="1"/>
      <c r="AJD128" s="1"/>
      <c r="AJE128" s="1"/>
      <c r="AJF128" s="1"/>
      <c r="AJG128" s="1"/>
      <c r="AJH128" s="1"/>
      <c r="AJI128" s="1"/>
      <c r="AJJ128" s="1"/>
      <c r="AJK128" s="1"/>
      <c r="AJL128" s="1"/>
      <c r="AJM128" s="1"/>
      <c r="AJN128" s="1"/>
      <c r="AJO128" s="1"/>
      <c r="AJP128" s="1"/>
      <c r="AJQ128" s="1"/>
      <c r="AJR128" s="1"/>
      <c r="AJS128" s="1"/>
      <c r="AJT128" s="1"/>
      <c r="AJU128" s="1"/>
      <c r="AJV128" s="1"/>
      <c r="AJW128" s="1"/>
      <c r="AJX128" s="1"/>
      <c r="AJY128" s="1"/>
      <c r="AJZ128" s="1"/>
      <c r="AKA128" s="1"/>
      <c r="AKB128" s="1"/>
      <c r="AKC128" s="1"/>
      <c r="AKD128" s="1"/>
      <c r="AKE128" s="1"/>
      <c r="AKF128" s="1"/>
      <c r="AKG128" s="1"/>
      <c r="AKH128" s="1"/>
      <c r="AKI128" s="1"/>
      <c r="AKJ128" s="1"/>
      <c r="AKK128" s="1"/>
      <c r="AKL128" s="1"/>
      <c r="AKM128" s="1"/>
      <c r="AKN128" s="1"/>
      <c r="AKO128" s="1"/>
      <c r="AKP128" s="1"/>
      <c r="AKQ128" s="1"/>
      <c r="AKR128" s="1"/>
      <c r="AKS128" s="1"/>
      <c r="AKT128" s="1"/>
      <c r="AKU128" s="1"/>
      <c r="AKV128" s="1"/>
      <c r="AKW128" s="1"/>
      <c r="AKX128" s="1"/>
      <c r="AKY128" s="1"/>
      <c r="AKZ128" s="1"/>
      <c r="ALA128" s="1"/>
      <c r="ALB128" s="1"/>
      <c r="ALC128" s="1"/>
      <c r="ALD128" s="1"/>
      <c r="ALE128" s="1"/>
      <c r="ALF128" s="1"/>
      <c r="ALG128" s="1"/>
      <c r="ALH128" s="1"/>
      <c r="ALI128" s="1"/>
      <c r="ALJ128" s="1"/>
      <c r="ALK128" s="1"/>
      <c r="ALL128" s="1"/>
      <c r="ALM128" s="1"/>
      <c r="ALN128" s="1"/>
      <c r="ALO128" s="1"/>
      <c r="ALP128" s="1"/>
      <c r="ALQ128" s="1"/>
      <c r="ALR128" s="1"/>
      <c r="ALS128" s="1"/>
      <c r="ALT128" s="1"/>
      <c r="ALU128" s="1"/>
      <c r="ALV128" s="1"/>
      <c r="ALW128" s="1"/>
      <c r="ALX128" s="1"/>
      <c r="ALY128" s="1"/>
      <c r="ALZ128" s="1"/>
      <c r="AMA128" s="1"/>
      <c r="AMB128" s="1"/>
      <c r="AMC128" s="1"/>
    </row>
    <row r="129" spans="4:1035" x14ac:dyDescent="0.4">
      <c r="D129" s="1"/>
      <c r="E129" s="1"/>
      <c r="F129" s="1"/>
      <c r="G129" s="10"/>
      <c r="H129" s="8"/>
      <c r="J129" s="20"/>
      <c r="K129" s="20"/>
      <c r="L129" s="20"/>
      <c r="M129" s="40"/>
      <c r="N129" s="40"/>
      <c r="O129" s="1"/>
      <c r="P129" s="1"/>
      <c r="Q129" s="1"/>
      <c r="R129" s="123"/>
      <c r="S129" s="123"/>
      <c r="T129" s="18"/>
      <c r="U129" s="18"/>
      <c r="V129" s="18"/>
      <c r="W129" s="23"/>
      <c r="X129" s="18"/>
      <c r="Y129" s="18"/>
      <c r="Z129" s="1"/>
      <c r="AA129" s="1"/>
      <c r="AB129" s="1"/>
      <c r="AC129" s="1"/>
      <c r="AD129" s="1"/>
      <c r="AE129" s="1"/>
      <c r="AF129" s="1"/>
      <c r="AG129" s="1"/>
      <c r="AMD129"/>
      <c r="AME129"/>
      <c r="AMF129"/>
      <c r="AMG129"/>
      <c r="AMH129"/>
      <c r="AMI129"/>
      <c r="AMJ129"/>
      <c r="AMK129"/>
      <c r="AML129"/>
      <c r="AMM129"/>
      <c r="AMN129"/>
      <c r="AMO129"/>
      <c r="AMP129"/>
      <c r="AMQ129"/>
      <c r="AMR129"/>
      <c r="AMS129"/>
      <c r="AMT129"/>
      <c r="AMU129"/>
    </row>
    <row r="130" spans="4:1035" x14ac:dyDescent="0.4">
      <c r="D130" s="1"/>
      <c r="E130" s="1"/>
      <c r="F130" s="1"/>
      <c r="G130" s="10"/>
      <c r="H130" s="8"/>
      <c r="J130" s="20"/>
      <c r="K130" s="20"/>
      <c r="L130" s="20"/>
      <c r="M130" s="40"/>
      <c r="N130" s="40"/>
      <c r="O130" s="1"/>
      <c r="P130" s="1"/>
      <c r="Q130" s="1"/>
      <c r="R130" s="123"/>
      <c r="S130" s="123"/>
      <c r="T130" s="18"/>
      <c r="U130" s="18"/>
      <c r="V130" s="18"/>
      <c r="W130" s="23"/>
      <c r="X130" s="18"/>
      <c r="Y130" s="18"/>
      <c r="Z130" s="1"/>
      <c r="AA130" s="1"/>
      <c r="AB130" s="1"/>
      <c r="AC130" s="1"/>
      <c r="AD130" s="1"/>
      <c r="AE130" s="1"/>
      <c r="AF130" s="1"/>
      <c r="AG130" s="1"/>
      <c r="AMD130"/>
      <c r="AME130"/>
      <c r="AMF130"/>
      <c r="AMG130"/>
      <c r="AMH130"/>
      <c r="AMI130"/>
      <c r="AMJ130"/>
      <c r="AMK130"/>
      <c r="AML130"/>
      <c r="AMM130"/>
      <c r="AMN130"/>
      <c r="AMO130"/>
      <c r="AMP130"/>
      <c r="AMQ130"/>
      <c r="AMR130"/>
      <c r="AMS130"/>
      <c r="AMT130"/>
      <c r="AMU130"/>
    </row>
    <row r="131" spans="4:1035" x14ac:dyDescent="0.4">
      <c r="D131" s="1"/>
      <c r="E131" s="1"/>
      <c r="F131" s="1"/>
      <c r="G131" s="10"/>
      <c r="H131" s="8"/>
      <c r="J131" s="20"/>
      <c r="K131" s="20"/>
      <c r="L131" s="20"/>
      <c r="M131" s="40"/>
      <c r="N131" s="40"/>
      <c r="O131" s="1"/>
      <c r="P131" s="1"/>
      <c r="Q131" s="1"/>
      <c r="R131" s="123"/>
      <c r="S131" s="123"/>
      <c r="T131" s="18"/>
      <c r="U131" s="18"/>
      <c r="V131" s="18"/>
      <c r="W131" s="23"/>
      <c r="X131" s="18"/>
      <c r="Y131" s="18"/>
      <c r="Z131" s="1"/>
      <c r="AA131" s="1"/>
      <c r="AB131" s="1"/>
      <c r="AC131" s="1"/>
      <c r="AD131" s="1"/>
      <c r="AE131" s="1"/>
      <c r="AF131" s="1"/>
      <c r="AG131" s="1"/>
      <c r="AMD131"/>
      <c r="AME131"/>
      <c r="AMF131"/>
      <c r="AMG131"/>
      <c r="AMH131"/>
      <c r="AMI131"/>
      <c r="AMJ131"/>
      <c r="AMK131"/>
      <c r="AML131"/>
      <c r="AMM131"/>
      <c r="AMN131"/>
      <c r="AMO131"/>
      <c r="AMP131"/>
      <c r="AMQ131"/>
      <c r="AMR131"/>
      <c r="AMS131"/>
      <c r="AMT131"/>
      <c r="AMU131"/>
    </row>
    <row r="132" spans="4:1035" x14ac:dyDescent="0.4">
      <c r="D132" s="1"/>
      <c r="E132" s="1"/>
      <c r="F132" s="1"/>
      <c r="G132" s="10"/>
      <c r="H132" s="8"/>
      <c r="J132" s="20"/>
      <c r="K132" s="20"/>
      <c r="L132" s="20"/>
      <c r="M132" s="40"/>
      <c r="N132" s="40"/>
      <c r="O132" s="1"/>
      <c r="P132" s="1"/>
      <c r="Q132" s="1"/>
      <c r="R132" s="123"/>
      <c r="S132" s="123"/>
      <c r="T132" s="18"/>
      <c r="U132" s="18"/>
      <c r="V132" s="18"/>
      <c r="W132" s="23"/>
      <c r="X132" s="18"/>
      <c r="Y132" s="18"/>
      <c r="Z132" s="1"/>
      <c r="AA132" s="1"/>
      <c r="AB132" s="1"/>
      <c r="AC132" s="1"/>
      <c r="AD132" s="1"/>
      <c r="AE132" s="1"/>
      <c r="AF132" s="1"/>
      <c r="AG132" s="1"/>
      <c r="AMD132"/>
      <c r="AME132"/>
      <c r="AMF132"/>
      <c r="AMG132"/>
      <c r="AMH132"/>
      <c r="AMI132"/>
      <c r="AMJ132"/>
      <c r="AMK132"/>
      <c r="AML132"/>
      <c r="AMM132"/>
      <c r="AMN132"/>
      <c r="AMO132"/>
      <c r="AMP132"/>
      <c r="AMQ132"/>
      <c r="AMR132"/>
      <c r="AMS132"/>
      <c r="AMT132"/>
      <c r="AMU132"/>
    </row>
    <row r="133" spans="4:1035" x14ac:dyDescent="0.4">
      <c r="D133" s="1"/>
      <c r="E133" s="1"/>
      <c r="F133" s="1"/>
      <c r="G133" s="10"/>
      <c r="H133" s="8"/>
      <c r="J133" s="20"/>
      <c r="K133" s="20"/>
      <c r="L133" s="20"/>
      <c r="M133" s="40"/>
      <c r="N133" s="40"/>
      <c r="O133" s="1"/>
      <c r="P133" s="1"/>
      <c r="Q133" s="1"/>
      <c r="R133" s="123"/>
      <c r="S133" s="123"/>
      <c r="T133" s="18"/>
      <c r="U133" s="18"/>
      <c r="V133" s="18"/>
      <c r="W133" s="23"/>
      <c r="X133" s="18"/>
      <c r="Y133" s="18"/>
      <c r="Z133" s="1"/>
      <c r="AA133" s="1"/>
      <c r="AB133" s="1"/>
      <c r="AC133" s="1"/>
      <c r="AD133" s="1"/>
      <c r="AE133" s="1"/>
      <c r="AF133" s="1"/>
      <c r="AG133" s="1"/>
      <c r="AMD133"/>
      <c r="AME133"/>
      <c r="AMF133"/>
      <c r="AMG133"/>
      <c r="AMH133"/>
      <c r="AMI133"/>
      <c r="AMJ133"/>
      <c r="AMK133"/>
      <c r="AML133"/>
      <c r="AMM133"/>
      <c r="AMN133"/>
      <c r="AMO133"/>
      <c r="AMP133"/>
      <c r="AMQ133"/>
      <c r="AMR133"/>
      <c r="AMS133"/>
      <c r="AMT133"/>
      <c r="AMU133"/>
    </row>
    <row r="134" spans="4:1035" x14ac:dyDescent="0.4">
      <c r="D134" s="1"/>
      <c r="E134" s="1"/>
      <c r="F134" s="1"/>
      <c r="G134" s="10"/>
      <c r="H134" s="8"/>
      <c r="J134" s="20"/>
      <c r="K134" s="20"/>
      <c r="L134" s="20"/>
      <c r="M134" s="40"/>
      <c r="N134" s="40"/>
      <c r="O134" s="1"/>
      <c r="P134" s="1"/>
      <c r="Q134" s="1"/>
      <c r="R134" s="123"/>
      <c r="S134" s="123"/>
      <c r="T134" s="18"/>
      <c r="U134" s="18"/>
      <c r="V134" s="18"/>
      <c r="W134" s="23"/>
      <c r="X134" s="18"/>
      <c r="Y134" s="18"/>
      <c r="Z134" s="1"/>
      <c r="AA134" s="1"/>
      <c r="AB134" s="1"/>
      <c r="AC134" s="1"/>
      <c r="AD134" s="1"/>
      <c r="AE134" s="1"/>
      <c r="AF134" s="1"/>
      <c r="AG134" s="1"/>
      <c r="AMD134"/>
      <c r="AME134"/>
      <c r="AMF134"/>
      <c r="AMG134"/>
      <c r="AMH134"/>
      <c r="AMI134"/>
      <c r="AMJ134"/>
      <c r="AMK134"/>
      <c r="AML134"/>
      <c r="AMM134"/>
      <c r="AMN134"/>
      <c r="AMO134"/>
      <c r="AMP134"/>
      <c r="AMQ134"/>
      <c r="AMR134"/>
      <c r="AMS134"/>
      <c r="AMT134"/>
      <c r="AMU134"/>
    </row>
    <row r="135" spans="4:1035" x14ac:dyDescent="0.4">
      <c r="D135" s="1"/>
      <c r="E135" s="1"/>
      <c r="F135" s="1"/>
      <c r="G135" s="11"/>
      <c r="H135" s="9"/>
      <c r="J135" s="20"/>
      <c r="K135" s="20"/>
      <c r="L135" s="20"/>
      <c r="M135" s="40"/>
      <c r="N135" s="40"/>
      <c r="O135" s="1"/>
      <c r="P135" s="1"/>
      <c r="Q135" s="1"/>
      <c r="R135" s="123"/>
      <c r="S135" s="123"/>
      <c r="T135" s="18"/>
      <c r="U135" s="18"/>
      <c r="V135" s="18"/>
      <c r="W135" s="23"/>
      <c r="X135" s="18"/>
      <c r="Y135" s="18"/>
      <c r="Z135" s="1"/>
      <c r="AA135" s="1"/>
      <c r="AB135" s="1"/>
      <c r="AC135" s="1"/>
      <c r="AD135" s="1"/>
      <c r="AE135" s="1"/>
      <c r="AF135" s="1"/>
      <c r="AG135" s="1"/>
      <c r="AMD135"/>
      <c r="AME135"/>
      <c r="AMF135"/>
      <c r="AMG135"/>
      <c r="AMH135"/>
      <c r="AMI135"/>
      <c r="AMJ135"/>
      <c r="AMK135"/>
      <c r="AML135"/>
      <c r="AMM135"/>
      <c r="AMN135"/>
      <c r="AMO135"/>
      <c r="AMP135"/>
      <c r="AMQ135"/>
      <c r="AMR135"/>
      <c r="AMS135"/>
      <c r="AMT135"/>
      <c r="AMU135"/>
    </row>
    <row r="136" spans="4:1035" x14ac:dyDescent="0.4">
      <c r="D136" s="1"/>
      <c r="E136" s="1"/>
      <c r="F136" s="1"/>
      <c r="G136" s="11"/>
      <c r="H136" s="9"/>
      <c r="J136" s="20"/>
      <c r="K136" s="20"/>
      <c r="L136" s="20"/>
      <c r="M136" s="40"/>
      <c r="N136" s="40"/>
      <c r="O136" s="1"/>
      <c r="P136" s="1"/>
      <c r="Q136" s="1"/>
      <c r="R136" s="123"/>
      <c r="S136" s="123"/>
      <c r="T136" s="18"/>
      <c r="U136" s="18"/>
      <c r="V136" s="18"/>
      <c r="W136" s="23"/>
      <c r="X136" s="18"/>
      <c r="Y136" s="18"/>
      <c r="Z136" s="1"/>
      <c r="AA136" s="1"/>
      <c r="AB136" s="1"/>
      <c r="AC136" s="1"/>
      <c r="AD136" s="1"/>
      <c r="AE136" s="1"/>
      <c r="AF136" s="1"/>
      <c r="AG136" s="1"/>
      <c r="AMD136"/>
      <c r="AME136"/>
      <c r="AMF136"/>
      <c r="AMG136"/>
      <c r="AMH136"/>
      <c r="AMI136"/>
      <c r="AMJ136"/>
      <c r="AMK136"/>
      <c r="AML136"/>
      <c r="AMM136"/>
      <c r="AMN136"/>
      <c r="AMO136"/>
      <c r="AMP136"/>
      <c r="AMQ136"/>
      <c r="AMR136"/>
      <c r="AMS136"/>
      <c r="AMT136"/>
      <c r="AMU136"/>
    </row>
  </sheetData>
  <mergeCells count="63">
    <mergeCell ref="G71:I71"/>
    <mergeCell ref="G72:I72"/>
    <mergeCell ref="G73:I73"/>
    <mergeCell ref="G74:I74"/>
    <mergeCell ref="G65:I65"/>
    <mergeCell ref="G66:I66"/>
    <mergeCell ref="G67:I67"/>
    <mergeCell ref="G68:I68"/>
    <mergeCell ref="G69:I69"/>
    <mergeCell ref="G70:I70"/>
    <mergeCell ref="B35:E35"/>
    <mergeCell ref="D38:M38"/>
    <mergeCell ref="G64:I64"/>
    <mergeCell ref="G53:I53"/>
    <mergeCell ref="G54:I54"/>
    <mergeCell ref="G55:I55"/>
    <mergeCell ref="G56:I56"/>
    <mergeCell ref="G57:I57"/>
    <mergeCell ref="G58:I58"/>
    <mergeCell ref="G59:I59"/>
    <mergeCell ref="G60:I60"/>
    <mergeCell ref="G61:I61"/>
    <mergeCell ref="G62:I62"/>
    <mergeCell ref="G63:I63"/>
    <mergeCell ref="G52:I52"/>
    <mergeCell ref="G41:I41"/>
    <mergeCell ref="G42:I42"/>
    <mergeCell ref="G43:I43"/>
    <mergeCell ref="G44:I44"/>
    <mergeCell ref="G45:I45"/>
    <mergeCell ref="G46:I46"/>
    <mergeCell ref="H47:I47"/>
    <mergeCell ref="G48:I48"/>
    <mergeCell ref="G49:I49"/>
    <mergeCell ref="G50:I50"/>
    <mergeCell ref="G51:I51"/>
    <mergeCell ref="B33:E33"/>
    <mergeCell ref="K8:K9"/>
    <mergeCell ref="L8:L9"/>
    <mergeCell ref="D31:D32"/>
    <mergeCell ref="B34:E34"/>
    <mergeCell ref="D10:D12"/>
    <mergeCell ref="D13:D15"/>
    <mergeCell ref="D25:D27"/>
    <mergeCell ref="D28:D30"/>
    <mergeCell ref="D22:D24"/>
    <mergeCell ref="D16:D18"/>
    <mergeCell ref="D19:D21"/>
    <mergeCell ref="B4:P4"/>
    <mergeCell ref="B5:P5"/>
    <mergeCell ref="B6:P6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O8:P8"/>
    <mergeCell ref="M8:M9"/>
    <mergeCell ref="N8:N9"/>
  </mergeCells>
  <printOptions horizontalCentered="1" verticalCentered="1"/>
  <pageMargins left="0.23622047244094491" right="0.23622047244094491" top="0" bottom="0.74803149606299213" header="0.31496062992125984" footer="0.31496062992125984"/>
  <pageSetup paperSize="9" scale="22" orientation="landscape" r:id="rId1"/>
  <rowBreaks count="1" manualBreakCount="1">
    <brk id="34" min="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RERA AREA_11.02.2026 </vt:lpstr>
      <vt:lpstr>'RERA AREA_11.02.2026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bup</dc:creator>
  <dc:description/>
  <cp:lastModifiedBy>Emmanuvel V</cp:lastModifiedBy>
  <cp:revision>4</cp:revision>
  <cp:lastPrinted>2026-02-12T08:26:00Z</cp:lastPrinted>
  <dcterms:created xsi:type="dcterms:W3CDTF">2015-06-05T18:17:20Z</dcterms:created>
  <dcterms:modified xsi:type="dcterms:W3CDTF">2026-02-13T10:15:52Z</dcterms:modified>
  <dc:language>en-IN</dc:language>
</cp:coreProperties>
</file>