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TULIVE\VC\Grandezza\RERA\RERA Application\Docs\RERA CHECKLIST- GRANDEEZA\"/>
    </mc:Choice>
  </mc:AlternateContent>
  <bookViews>
    <workbookView xWindow="0" yWindow="0" windowWidth="16515" windowHeight="9480"/>
  </bookViews>
  <sheets>
    <sheet name="RERA CARPET AREA " sheetId="5" r:id="rId1"/>
  </sheets>
  <definedNames>
    <definedName name="_xlnm.Print_Area" localSheetId="0">'RERA CARPET AREA '!$A$2:$L$37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67" i="5" l="1"/>
  <c r="K67" i="5"/>
  <c r="K68" i="5" l="1"/>
  <c r="N23" i="5"/>
  <c r="E16" i="5" l="1"/>
  <c r="I17" i="5"/>
  <c r="I62" i="5"/>
  <c r="H62" i="5" s="1"/>
  <c r="I61" i="5"/>
  <c r="H61" i="5" s="1"/>
  <c r="I60" i="5"/>
  <c r="H60" i="5" s="1"/>
  <c r="I59" i="5"/>
  <c r="H59" i="5" s="1"/>
  <c r="I58" i="5"/>
  <c r="H58" i="5" s="1"/>
  <c r="I57" i="5"/>
  <c r="H57" i="5" s="1"/>
  <c r="I56" i="5"/>
  <c r="H56" i="5" s="1"/>
  <c r="I55" i="5"/>
  <c r="H55" i="5" s="1"/>
  <c r="I54" i="5"/>
  <c r="H54" i="5" s="1"/>
  <c r="I53" i="5"/>
  <c r="H53" i="5" s="1"/>
  <c r="I52" i="5"/>
  <c r="H52" i="5" s="1"/>
  <c r="I51" i="5"/>
  <c r="H51" i="5" s="1"/>
  <c r="I50" i="5"/>
  <c r="H50" i="5" s="1"/>
  <c r="I49" i="5"/>
  <c r="H49" i="5" s="1"/>
  <c r="I48" i="5"/>
  <c r="H48" i="5" s="1"/>
  <c r="I47" i="5"/>
  <c r="I46" i="5"/>
  <c r="H46" i="5" s="1"/>
  <c r="I45" i="5"/>
  <c r="H45" i="5" s="1"/>
  <c r="I44" i="5"/>
  <c r="H44" i="5" s="1"/>
  <c r="I43" i="5"/>
  <c r="H43" i="5" s="1"/>
  <c r="I42" i="5"/>
  <c r="H42" i="5" s="1"/>
  <c r="I41" i="5"/>
  <c r="H41" i="5" s="1"/>
  <c r="I40" i="5"/>
  <c r="H40" i="5" s="1"/>
  <c r="I39" i="5"/>
  <c r="I38" i="5"/>
  <c r="H38" i="5" s="1"/>
  <c r="I37" i="5"/>
  <c r="I36" i="5"/>
  <c r="H36" i="5" s="1"/>
  <c r="I35" i="5"/>
  <c r="H35" i="5" s="1"/>
  <c r="I34" i="5"/>
  <c r="I33" i="5"/>
  <c r="I32" i="5"/>
  <c r="I31" i="5"/>
  <c r="I30" i="5"/>
  <c r="H30" i="5" s="1"/>
  <c r="I29" i="5"/>
  <c r="H29" i="5" s="1"/>
  <c r="I28" i="5"/>
  <c r="I27" i="5"/>
  <c r="I26" i="5"/>
  <c r="I25" i="5"/>
  <c r="I24" i="5"/>
  <c r="I23" i="5"/>
  <c r="I22" i="5"/>
  <c r="I21" i="5"/>
  <c r="I20" i="5"/>
  <c r="I19" i="5"/>
  <c r="I18" i="5"/>
  <c r="D47" i="5"/>
  <c r="D48" i="5" s="1"/>
  <c r="D49" i="5" s="1"/>
  <c r="D50" i="5" s="1"/>
  <c r="H28" i="5" l="1"/>
  <c r="H37" i="5"/>
  <c r="H39" i="5"/>
  <c r="H31" i="5"/>
  <c r="H32" i="5"/>
  <c r="H33" i="5"/>
  <c r="H34" i="5"/>
  <c r="H27" i="5"/>
  <c r="H47" i="5"/>
  <c r="J27" i="5"/>
  <c r="J58" i="5"/>
  <c r="J15" i="5"/>
  <c r="J22" i="5"/>
  <c r="J49" i="5"/>
  <c r="J39" i="5"/>
  <c r="J32" i="5"/>
  <c r="J30" i="5"/>
  <c r="J17" i="5"/>
  <c r="J21" i="5"/>
  <c r="J26" i="5"/>
  <c r="J10" i="5"/>
  <c r="J29" i="5"/>
  <c r="J52" i="5"/>
  <c r="J61" i="5"/>
  <c r="J57" i="5"/>
  <c r="J55" i="5"/>
  <c r="J47" i="5"/>
  <c r="J36" i="5"/>
  <c r="J9" i="5"/>
  <c r="J42" i="5"/>
  <c r="J46" i="5"/>
  <c r="J33" i="5"/>
  <c r="J12" i="5"/>
  <c r="J56" i="5"/>
  <c r="J7" i="5"/>
  <c r="J50" i="5"/>
  <c r="J11" i="5"/>
  <c r="J23" i="5"/>
  <c r="J35" i="5"/>
  <c r="J40" i="5"/>
  <c r="J43" i="5"/>
  <c r="J31" i="5"/>
  <c r="J28" i="5"/>
  <c r="J62" i="5"/>
  <c r="J20" i="5"/>
  <c r="J44" i="5"/>
  <c r="J48" i="5"/>
  <c r="J60" i="5"/>
  <c r="J25" i="5"/>
  <c r="J53" i="5"/>
  <c r="J19" i="5"/>
  <c r="J54" i="5"/>
  <c r="J18" i="5"/>
  <c r="J14" i="5"/>
  <c r="J6" i="5"/>
  <c r="J59" i="5"/>
  <c r="J37" i="5"/>
  <c r="J34" i="5"/>
  <c r="J41" i="5"/>
  <c r="J51" i="5"/>
  <c r="J16" i="5"/>
  <c r="J24" i="5"/>
  <c r="J38" i="5"/>
  <c r="J45" i="5"/>
  <c r="I64" i="5"/>
  <c r="I63" i="5"/>
  <c r="N26" i="5"/>
  <c r="J5" i="5"/>
  <c r="J63" i="5"/>
  <c r="J64" i="5"/>
</calcChain>
</file>

<file path=xl/sharedStrings.xml><?xml version="1.0" encoding="utf-8"?>
<sst xmlns="http://schemas.openxmlformats.org/spreadsheetml/2006/main" count="131" uniqueCount="79">
  <si>
    <t>Sl.No</t>
  </si>
  <si>
    <t>Floor No</t>
  </si>
  <si>
    <t>Type of Dwelling Unit</t>
  </si>
  <si>
    <t>open parking</t>
  </si>
  <si>
    <t>covered parking</t>
  </si>
  <si>
    <t>Flat No.</t>
  </si>
  <si>
    <t>Exclusive  verandah / utility / service / open terrace sq.mt.</t>
  </si>
  <si>
    <t>Exclusive balcony (Sq.mt)</t>
  </si>
  <si>
    <t>Total  area (Sq.mt)</t>
  </si>
  <si>
    <t>Car Parking (Nos.)</t>
  </si>
  <si>
    <t>Proportionate common area(Sqmt)</t>
  </si>
  <si>
    <t>UDS Land Area (Sqmt)</t>
  </si>
  <si>
    <t>FLAT 1A</t>
  </si>
  <si>
    <t>3B+3T</t>
  </si>
  <si>
    <t>FLAT 1B</t>
  </si>
  <si>
    <t>FLAT 1C</t>
  </si>
  <si>
    <t>FLAT 1D</t>
  </si>
  <si>
    <t>FLAT 1E</t>
  </si>
  <si>
    <t>FLAT 1F</t>
  </si>
  <si>
    <t>FLAT 1G</t>
  </si>
  <si>
    <t>FLAT 1H</t>
  </si>
  <si>
    <t>FLAT 1i</t>
  </si>
  <si>
    <t>FLAT 1J</t>
  </si>
  <si>
    <t>FLAT 1K</t>
  </si>
  <si>
    <t>FLAT 2A</t>
  </si>
  <si>
    <t>FLAT 2B</t>
  </si>
  <si>
    <t>FLAT 2C</t>
  </si>
  <si>
    <t>FLAT 2D</t>
  </si>
  <si>
    <t>FLAT 2E</t>
  </si>
  <si>
    <t>FLAT 2F</t>
  </si>
  <si>
    <t>FLAT 2G</t>
  </si>
  <si>
    <t>FLAT 2H</t>
  </si>
  <si>
    <t>FLAT 2i</t>
  </si>
  <si>
    <t>FLAT 2K</t>
  </si>
  <si>
    <t>FLAT 2L</t>
  </si>
  <si>
    <t>FLAT 2M</t>
  </si>
  <si>
    <t>FLAT 3A</t>
  </si>
  <si>
    <t>FLAT 3B</t>
  </si>
  <si>
    <t>FLAT 3C</t>
  </si>
  <si>
    <t>FLAT 3D</t>
  </si>
  <si>
    <t>FLAT 3E</t>
  </si>
  <si>
    <t>FLAT 3F</t>
  </si>
  <si>
    <t>FLAT 3G</t>
  </si>
  <si>
    <t>FLAT 3H</t>
  </si>
  <si>
    <t>FLAT 3i</t>
  </si>
  <si>
    <t>FLAT 3J</t>
  </si>
  <si>
    <t>FLAT 3K</t>
  </si>
  <si>
    <t>FLAT 3L</t>
  </si>
  <si>
    <t>FLAT 3M</t>
  </si>
  <si>
    <t>FLAT 4A</t>
  </si>
  <si>
    <t>FLAT 4B</t>
  </si>
  <si>
    <t>FLAT 4C</t>
  </si>
  <si>
    <t>FLAT 4D</t>
  </si>
  <si>
    <t>FLAT 4E</t>
  </si>
  <si>
    <t>4.5B+5T</t>
  </si>
  <si>
    <t>FLAT 4F</t>
  </si>
  <si>
    <t>FLAT 4G</t>
  </si>
  <si>
    <t>FLAT 4H</t>
  </si>
  <si>
    <t>FLAT 4i</t>
  </si>
  <si>
    <t>FLAT 4J</t>
  </si>
  <si>
    <t>FLAT 4K</t>
  </si>
  <si>
    <t>FLAT 4L</t>
  </si>
  <si>
    <t>FLAT 4M</t>
  </si>
  <si>
    <t>FLAT 2j</t>
  </si>
  <si>
    <t>FLAT 5A</t>
  </si>
  <si>
    <t>FLAT 5B</t>
  </si>
  <si>
    <t>FLAT 5C</t>
  </si>
  <si>
    <t>FLAT 5D</t>
  </si>
  <si>
    <t>FLAT 5J</t>
  </si>
  <si>
    <t>FLAT 5K</t>
  </si>
  <si>
    <t>FLAT 5L</t>
  </si>
  <si>
    <t>FLAT 5M</t>
  </si>
  <si>
    <t xml:space="preserve">                         TNRERA - Carpet Area Statement                                       TULIVE - GRANDEZZA  - KOYEMBEDU                                   09/05/2024</t>
  </si>
  <si>
    <t>Sqm</t>
  </si>
  <si>
    <t>Sq.ft</t>
  </si>
  <si>
    <t>RERA Carpet area(sec2 (k) (Sq.mt)</t>
  </si>
  <si>
    <t>Visitors parking</t>
  </si>
  <si>
    <t>Total Parking</t>
  </si>
  <si>
    <t>Total No. of parking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</si>
</sst>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09]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2"/>
      <color rgb="FF000000"/>
      <name val="Calibri"/>
      <family val="2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2EFDA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rgb="FFF8CBAD"/>
      </patternFill>
    </fill>
    <fill>
      <patternFill patternType="solid">
        <fgColor theme="0"/>
        <bgColor rgb="FFE6CCD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164" fontId="3" fillId="2" borderId="2" xfId="1" applyNumberFormat="1" applyFont="1" applyFill="1" applyBorder="1"/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0" fillId="3" borderId="0" xfId="0" applyFill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1" fillId="3" borderId="1" xfId="0" applyFont="1" applyFill="1" applyBorder="1"/>
    <xf numFmtId="2" fontId="0" fillId="3" borderId="0" xfId="0" applyNumberFormat="1" applyFill="1"/>
    <xf numFmtId="0" fontId="0" fillId="3" borderId="1" xfId="0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164" fontId="3" fillId="4" borderId="2" xfId="1" applyNumberFormat="1" applyFont="1" applyFill="1" applyBorder="1"/>
    <xf numFmtId="2" fontId="0" fillId="3" borderId="1" xfId="0" applyNumberFormat="1" applyFill="1" applyBorder="1" applyAlignment="1">
      <alignment horizontal="center"/>
    </xf>
    <xf numFmtId="0" fontId="0" fillId="3" borderId="1" xfId="0" quotePrefix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164" fontId="3" fillId="2" borderId="4" xfId="1" applyNumberFormat="1" applyFont="1" applyFill="1" applyBorder="1"/>
    <xf numFmtId="2" fontId="0" fillId="3" borderId="3" xfId="0" applyNumberFormat="1" applyFill="1" applyBorder="1" applyAlignment="1">
      <alignment horizontal="center"/>
    </xf>
    <xf numFmtId="2" fontId="2" fillId="3" borderId="0" xfId="1" applyNumberFormat="1" applyFill="1"/>
    <xf numFmtId="164" fontId="3" fillId="5" borderId="2" xfId="1" applyNumberFormat="1" applyFont="1" applyFill="1" applyBorder="1"/>
    <xf numFmtId="164" fontId="3" fillId="6" borderId="2" xfId="1" applyNumberFormat="1" applyFont="1" applyFill="1" applyBorder="1"/>
    <xf numFmtId="164" fontId="3" fillId="7" borderId="2" xfId="1" applyNumberFormat="1" applyFont="1" applyFill="1" applyBorder="1"/>
    <xf numFmtId="0" fontId="0" fillId="3" borderId="5" xfId="0" quotePrefix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2" fontId="0" fillId="3" borderId="5" xfId="0" applyNumberFormat="1" applyFill="1" applyBorder="1" applyAlignment="1">
      <alignment horizontal="center"/>
    </xf>
    <xf numFmtId="0" fontId="0" fillId="3" borderId="0" xfId="0" quotePrefix="1" applyFill="1" applyAlignment="1">
      <alignment horizontal="center"/>
    </xf>
    <xf numFmtId="2" fontId="0" fillId="3" borderId="0" xfId="0" applyNumberFormat="1" applyFill="1" applyAlignment="1">
      <alignment horizontal="center"/>
    </xf>
    <xf numFmtId="2" fontId="0" fillId="3" borderId="0" xfId="0" applyNumberFormat="1" applyFill="1" applyAlignment="1">
      <alignment horizontal="center" vertical="center"/>
    </xf>
    <xf numFmtId="2" fontId="1" fillId="3" borderId="0" xfId="0" applyNumberFormat="1" applyFont="1" applyFill="1" applyAlignment="1">
      <alignment horizontal="center"/>
    </xf>
    <xf numFmtId="0" fontId="1" fillId="3" borderId="7" xfId="0" applyFont="1" applyFill="1" applyBorder="1" applyAlignment="1"/>
    <xf numFmtId="0" fontId="1" fillId="3" borderId="8" xfId="0" applyFont="1" applyFill="1" applyBorder="1" applyAlignment="1"/>
    <xf numFmtId="0" fontId="1" fillId="3" borderId="9" xfId="0" applyFont="1" applyFill="1" applyBorder="1" applyAlignment="1"/>
    <xf numFmtId="2" fontId="4" fillId="3" borderId="0" xfId="0" applyNumberFormat="1" applyFont="1" applyFill="1"/>
    <xf numFmtId="164" fontId="3" fillId="7" borderId="4" xfId="1" applyNumberFormat="1" applyFont="1" applyFill="1" applyBorder="1"/>
    <xf numFmtId="164" fontId="3" fillId="7" borderId="1" xfId="1" applyNumberFormat="1" applyFont="1" applyFill="1" applyBorder="1"/>
    <xf numFmtId="0" fontId="0" fillId="3" borderId="1" xfId="0" applyFill="1" applyBorder="1" applyAlignment="1">
      <alignment vertical="center"/>
    </xf>
    <xf numFmtId="2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/>
    </xf>
    <xf numFmtId="2" fontId="1" fillId="3" borderId="5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/>
    <xf numFmtId="0" fontId="0" fillId="3" borderId="1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/>
    </xf>
    <xf numFmtId="2" fontId="0" fillId="3" borderId="1" xfId="0" applyNumberFormat="1" applyFont="1" applyFill="1" applyBorder="1" applyAlignment="1">
      <alignment horizontal="center" vertical="center" wrapText="1"/>
    </xf>
    <xf numFmtId="2" fontId="0" fillId="3" borderId="1" xfId="0" applyNumberFormat="1" applyFont="1" applyFill="1" applyBorder="1" applyAlignment="1">
      <alignment horizontal="center"/>
    </xf>
    <xf numFmtId="2" fontId="0" fillId="3" borderId="5" xfId="0" applyNumberFormat="1" applyFont="1" applyFill="1" applyBorder="1" applyAlignment="1">
      <alignment horizontal="center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center"/>
    </xf>
    <xf numFmtId="2" fontId="0" fillId="3" borderId="0" xfId="0" applyNumberFormat="1" applyFont="1" applyFill="1" applyAlignment="1">
      <alignment horizontal="center"/>
    </xf>
    <xf numFmtId="2" fontId="1" fillId="3" borderId="10" xfId="0" applyNumberFormat="1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0" fillId="3" borderId="0" xfId="0" applyFill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2" fontId="0" fillId="3" borderId="7" xfId="0" applyNumberFormat="1" applyFill="1" applyBorder="1" applyAlignment="1">
      <alignment horizontal="center"/>
    </xf>
    <xf numFmtId="2" fontId="0" fillId="3" borderId="9" xfId="0" applyNumberFormat="1" applyFill="1" applyBorder="1" applyAlignment="1">
      <alignment horizontal="center"/>
    </xf>
    <xf numFmtId="0" fontId="1" fillId="3" borderId="7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N276"/>
  <sheetViews>
    <sheetView tabSelected="1" topLeftCell="A51" zoomScale="150" zoomScaleNormal="150" zoomScalePageLayoutView="70" workbookViewId="0">
      <selection activeCell="L40" sqref="L40"/>
    </sheetView>
  </sheetViews>
  <sheetFormatPr defaultRowHeight="15" x14ac:dyDescent="0.25"/>
  <cols>
    <col min="1" max="1" width="6" style="8" customWidth="1"/>
    <col min="2" max="2" width="8.5703125" style="8" bestFit="1" customWidth="1"/>
    <col min="3" max="3" width="9.7109375" style="8" customWidth="1"/>
    <col min="4" max="4" width="10.28515625" style="8" customWidth="1"/>
    <col min="5" max="5" width="12" style="8" customWidth="1"/>
    <col min="6" max="6" width="10.42578125" style="8" customWidth="1"/>
    <col min="7" max="7" width="18" style="47" customWidth="1"/>
    <col min="8" max="8" width="14.140625" style="47" customWidth="1"/>
    <col min="9" max="9" width="9.7109375" style="8" customWidth="1"/>
    <col min="10" max="10" width="9.42578125" style="9" customWidth="1"/>
    <col min="11" max="11" width="9.5703125" style="5" customWidth="1"/>
    <col min="12" max="12" width="10.140625" style="5" customWidth="1"/>
    <col min="13" max="13" width="9.140625" style="5"/>
    <col min="14" max="14" width="8.85546875" style="5" bestFit="1" customWidth="1"/>
    <col min="15" max="16384" width="9.140625" style="5"/>
  </cols>
  <sheetData>
    <row r="2" spans="1:16" x14ac:dyDescent="0.25">
      <c r="A2" s="34" t="s">
        <v>72</v>
      </c>
      <c r="B2" s="35"/>
      <c r="C2" s="35"/>
      <c r="D2" s="36"/>
      <c r="E2" s="2"/>
      <c r="F2" s="2"/>
      <c r="G2" s="45"/>
      <c r="H2" s="45"/>
      <c r="I2" s="2"/>
      <c r="J2" s="3"/>
      <c r="K2" s="4"/>
      <c r="L2" s="4"/>
    </row>
    <row r="3" spans="1:16" ht="60" x14ac:dyDescent="0.25">
      <c r="A3" s="3" t="s">
        <v>0</v>
      </c>
      <c r="B3" s="3" t="s">
        <v>1</v>
      </c>
      <c r="C3" s="3" t="s">
        <v>5</v>
      </c>
      <c r="D3" s="6" t="s">
        <v>2</v>
      </c>
      <c r="E3" s="6" t="s">
        <v>75</v>
      </c>
      <c r="F3" s="6" t="s">
        <v>7</v>
      </c>
      <c r="G3" s="6" t="s">
        <v>6</v>
      </c>
      <c r="H3" s="6" t="s">
        <v>10</v>
      </c>
      <c r="I3" s="6" t="s">
        <v>8</v>
      </c>
      <c r="J3" s="6" t="s">
        <v>11</v>
      </c>
      <c r="K3" s="56" t="s">
        <v>9</v>
      </c>
      <c r="L3" s="57"/>
    </row>
    <row r="4" spans="1:16" ht="30.75" customHeight="1" x14ac:dyDescent="0.25">
      <c r="K4" s="6" t="s">
        <v>4</v>
      </c>
      <c r="L4" s="6" t="s">
        <v>3</v>
      </c>
      <c r="N4" s="11"/>
    </row>
    <row r="5" spans="1:16" ht="16.5" customHeight="1" x14ac:dyDescent="0.25">
      <c r="A5" s="3">
        <v>1</v>
      </c>
      <c r="B5" s="3">
        <v>1</v>
      </c>
      <c r="C5" s="1" t="s">
        <v>12</v>
      </c>
      <c r="D5" s="1" t="s">
        <v>13</v>
      </c>
      <c r="E5" s="12">
        <v>107.16</v>
      </c>
      <c r="F5" s="12">
        <v>4.46</v>
      </c>
      <c r="G5" s="46">
        <v>0</v>
      </c>
      <c r="H5" s="46">
        <v>36.909999999999997</v>
      </c>
      <c r="I5" s="13">
        <v>148.53</v>
      </c>
      <c r="J5" s="14">
        <f ca="1">I5*$N$26</f>
        <v>56.446204056024868</v>
      </c>
      <c r="K5" s="15">
        <v>1</v>
      </c>
      <c r="L5" s="10"/>
      <c r="N5" s="11"/>
    </row>
    <row r="6" spans="1:16" ht="16.5" customHeight="1" x14ac:dyDescent="0.25">
      <c r="A6" s="3">
        <v>2</v>
      </c>
      <c r="B6" s="15">
        <v>1</v>
      </c>
      <c r="C6" s="16" t="s">
        <v>14</v>
      </c>
      <c r="D6" s="16" t="s">
        <v>13</v>
      </c>
      <c r="E6" s="17">
        <v>94.27</v>
      </c>
      <c r="F6" s="17">
        <v>4.72</v>
      </c>
      <c r="G6" s="46">
        <v>0</v>
      </c>
      <c r="H6" s="46">
        <v>33.200000000000003</v>
      </c>
      <c r="I6" s="13">
        <v>132.19</v>
      </c>
      <c r="J6" s="14">
        <f ca="1">I6*$N$26</f>
        <v>50.236475554877316</v>
      </c>
      <c r="K6" s="15">
        <v>1</v>
      </c>
      <c r="L6" s="15"/>
      <c r="N6" s="11"/>
    </row>
    <row r="7" spans="1:16" ht="16.5" customHeight="1" x14ac:dyDescent="0.25">
      <c r="A7" s="3">
        <v>3</v>
      </c>
      <c r="B7" s="15">
        <v>1</v>
      </c>
      <c r="C7" s="16" t="s">
        <v>15</v>
      </c>
      <c r="D7" s="16" t="s">
        <v>13</v>
      </c>
      <c r="E7" s="17">
        <v>94.27</v>
      </c>
      <c r="F7" s="17">
        <v>4.72</v>
      </c>
      <c r="G7" s="46">
        <v>0</v>
      </c>
      <c r="H7" s="46">
        <v>33.840000000000003</v>
      </c>
      <c r="I7" s="13">
        <v>132.83000000000001</v>
      </c>
      <c r="J7" s="14">
        <f ca="1">I7*$N$26</f>
        <v>50.479696255044665</v>
      </c>
      <c r="K7" s="15">
        <v>1</v>
      </c>
      <c r="L7" s="15"/>
      <c r="N7" s="11"/>
    </row>
    <row r="8" spans="1:16" ht="16.5" customHeight="1" x14ac:dyDescent="0.25">
      <c r="A8" s="3">
        <v>4</v>
      </c>
      <c r="B8" s="15">
        <v>1</v>
      </c>
      <c r="C8" s="16" t="s">
        <v>16</v>
      </c>
      <c r="D8" s="16" t="s">
        <v>13</v>
      </c>
      <c r="E8" s="17">
        <v>89.22</v>
      </c>
      <c r="F8" s="17">
        <v>4.72</v>
      </c>
      <c r="G8" s="46">
        <v>0</v>
      </c>
      <c r="H8" s="46">
        <v>35.56</v>
      </c>
      <c r="I8" s="13">
        <v>129.5</v>
      </c>
      <c r="J8" s="14">
        <v>49.22</v>
      </c>
      <c r="K8" s="15">
        <v>1</v>
      </c>
      <c r="L8" s="15"/>
      <c r="N8" s="11"/>
    </row>
    <row r="9" spans="1:16" ht="16.5" customHeight="1" x14ac:dyDescent="0.25">
      <c r="A9" s="3">
        <v>5</v>
      </c>
      <c r="B9" s="15">
        <v>1</v>
      </c>
      <c r="C9" s="16" t="s">
        <v>17</v>
      </c>
      <c r="D9" s="16" t="s">
        <v>13</v>
      </c>
      <c r="E9" s="17">
        <v>91.68</v>
      </c>
      <c r="F9" s="17">
        <v>4.72</v>
      </c>
      <c r="G9" s="46">
        <v>0</v>
      </c>
      <c r="H9" s="46">
        <v>35.979999999999997</v>
      </c>
      <c r="I9" s="13">
        <v>132.38</v>
      </c>
      <c r="J9" s="14">
        <f ca="1">I9*$N$26</f>
        <v>50.308681700239497</v>
      </c>
      <c r="K9" s="15">
        <v>1</v>
      </c>
      <c r="L9" s="15"/>
      <c r="N9" s="11"/>
    </row>
    <row r="10" spans="1:16" ht="16.5" customHeight="1" x14ac:dyDescent="0.25">
      <c r="A10" s="3">
        <v>6</v>
      </c>
      <c r="B10" s="15">
        <v>1</v>
      </c>
      <c r="C10" s="16" t="s">
        <v>18</v>
      </c>
      <c r="D10" s="16" t="s">
        <v>13</v>
      </c>
      <c r="E10" s="17">
        <v>91.68</v>
      </c>
      <c r="F10" s="17">
        <v>4.72</v>
      </c>
      <c r="G10" s="46">
        <v>0</v>
      </c>
      <c r="H10" s="46">
        <v>36.17</v>
      </c>
      <c r="I10" s="13">
        <v>132.57</v>
      </c>
      <c r="J10" s="14">
        <f ca="1">I10*$N$26</f>
        <v>50.380887845601677</v>
      </c>
      <c r="K10" s="15">
        <v>1</v>
      </c>
      <c r="L10" s="15"/>
      <c r="N10" s="11"/>
    </row>
    <row r="11" spans="1:16" ht="16.5" customHeight="1" x14ac:dyDescent="0.25">
      <c r="A11" s="3">
        <v>7</v>
      </c>
      <c r="B11" s="15">
        <v>1</v>
      </c>
      <c r="C11" s="16" t="s">
        <v>19</v>
      </c>
      <c r="D11" s="16" t="s">
        <v>13</v>
      </c>
      <c r="E11" s="17">
        <v>91.68</v>
      </c>
      <c r="F11" s="17">
        <v>4.72</v>
      </c>
      <c r="G11" s="46">
        <v>0</v>
      </c>
      <c r="H11" s="46">
        <v>36.19</v>
      </c>
      <c r="I11" s="13">
        <v>132.59</v>
      </c>
      <c r="J11" s="14">
        <f ca="1">I11*$N$26</f>
        <v>50.388488492481905</v>
      </c>
      <c r="K11" s="15">
        <v>1</v>
      </c>
      <c r="L11" s="15"/>
      <c r="N11" s="11"/>
    </row>
    <row r="12" spans="1:16" ht="16.5" customHeight="1" x14ac:dyDescent="0.25">
      <c r="A12" s="3">
        <v>8</v>
      </c>
      <c r="B12" s="15">
        <v>1</v>
      </c>
      <c r="C12" s="16" t="s">
        <v>20</v>
      </c>
      <c r="D12" s="16" t="s">
        <v>13</v>
      </c>
      <c r="E12" s="17">
        <v>91.68</v>
      </c>
      <c r="F12" s="17">
        <v>4.72</v>
      </c>
      <c r="G12" s="46">
        <v>0</v>
      </c>
      <c r="H12" s="46">
        <v>35.979999999999997</v>
      </c>
      <c r="I12" s="13">
        <v>132.38</v>
      </c>
      <c r="J12" s="14">
        <f ca="1">I12*$N$26</f>
        <v>50.308681700239497</v>
      </c>
      <c r="K12" s="15">
        <v>1</v>
      </c>
      <c r="L12" s="15"/>
      <c r="N12" s="11"/>
    </row>
    <row r="13" spans="1:16" ht="16.5" customHeight="1" x14ac:dyDescent="0.25">
      <c r="A13" s="3">
        <v>9</v>
      </c>
      <c r="B13" s="15">
        <v>1</v>
      </c>
      <c r="C13" s="16" t="s">
        <v>21</v>
      </c>
      <c r="D13" s="16" t="s">
        <v>13</v>
      </c>
      <c r="E13" s="17">
        <v>90.96</v>
      </c>
      <c r="F13" s="17">
        <v>4.72</v>
      </c>
      <c r="G13" s="46">
        <v>0</v>
      </c>
      <c r="H13" s="46">
        <v>36.22</v>
      </c>
      <c r="I13" s="13">
        <v>131.9</v>
      </c>
      <c r="J13" s="14">
        <v>50.12</v>
      </c>
      <c r="K13" s="15">
        <v>1</v>
      </c>
      <c r="L13" s="15"/>
      <c r="N13" s="11"/>
    </row>
    <row r="14" spans="1:16" ht="16.5" customHeight="1" x14ac:dyDescent="0.25">
      <c r="A14" s="3">
        <v>10</v>
      </c>
      <c r="B14" s="15">
        <v>1</v>
      </c>
      <c r="C14" s="1" t="s">
        <v>22</v>
      </c>
      <c r="D14" s="1" t="s">
        <v>13</v>
      </c>
      <c r="E14" s="17">
        <v>106.23</v>
      </c>
      <c r="F14" s="17">
        <v>5.19</v>
      </c>
      <c r="G14" s="46">
        <v>0</v>
      </c>
      <c r="H14" s="46">
        <v>41.29</v>
      </c>
      <c r="I14" s="13">
        <v>152.71</v>
      </c>
      <c r="J14" s="14">
        <f t="shared" ref="J14:J20" ca="1" si="0">I14*$N$26</f>
        <v>58.034739253992853</v>
      </c>
      <c r="K14" s="15">
        <v>1</v>
      </c>
      <c r="L14" s="15"/>
      <c r="N14" s="11"/>
    </row>
    <row r="15" spans="1:16" ht="15.75" x14ac:dyDescent="0.25">
      <c r="A15" s="3">
        <v>11</v>
      </c>
      <c r="B15" s="15">
        <v>1</v>
      </c>
      <c r="C15" s="1" t="s">
        <v>23</v>
      </c>
      <c r="D15" s="1" t="s">
        <v>13</v>
      </c>
      <c r="E15" s="17">
        <v>105.74</v>
      </c>
      <c r="F15" s="17">
        <v>5.52</v>
      </c>
      <c r="G15" s="46">
        <v>0</v>
      </c>
      <c r="H15" s="46">
        <v>36.979999999999997</v>
      </c>
      <c r="I15" s="13">
        <v>148.24</v>
      </c>
      <c r="J15" s="14">
        <f t="shared" ca="1" si="0"/>
        <v>56.335994676261542</v>
      </c>
      <c r="K15" s="15">
        <v>1</v>
      </c>
      <c r="L15" s="15"/>
      <c r="M15" s="11"/>
      <c r="N15" s="11"/>
      <c r="P15" s="11"/>
    </row>
    <row r="16" spans="1:16" ht="15.75" x14ac:dyDescent="0.25">
      <c r="A16" s="3">
        <v>12</v>
      </c>
      <c r="B16" s="15">
        <v>2</v>
      </c>
      <c r="C16" s="1" t="s">
        <v>24</v>
      </c>
      <c r="D16" s="1" t="s">
        <v>13</v>
      </c>
      <c r="E16" s="12">
        <f>E5</f>
        <v>107.16</v>
      </c>
      <c r="F16" s="12">
        <v>4.46</v>
      </c>
      <c r="G16" s="46">
        <v>0</v>
      </c>
      <c r="H16" s="46">
        <v>36.909999999999997</v>
      </c>
      <c r="I16" s="13">
        <v>148.53</v>
      </c>
      <c r="J16" s="14">
        <f t="shared" ca="1" si="0"/>
        <v>56.446204056024868</v>
      </c>
      <c r="K16" s="15">
        <v>1</v>
      </c>
      <c r="L16" s="15"/>
      <c r="M16" s="11"/>
      <c r="N16" s="11"/>
      <c r="P16" s="11"/>
    </row>
    <row r="17" spans="1:16" ht="15.75" x14ac:dyDescent="0.25">
      <c r="A17" s="3">
        <v>13</v>
      </c>
      <c r="B17" s="15">
        <v>2</v>
      </c>
      <c r="C17" s="1" t="s">
        <v>25</v>
      </c>
      <c r="D17" s="16" t="s">
        <v>13</v>
      </c>
      <c r="E17" s="17">
        <v>94.27</v>
      </c>
      <c r="F17" s="17">
        <v>4.72</v>
      </c>
      <c r="G17" s="46">
        <v>0</v>
      </c>
      <c r="H17" s="46">
        <v>33.200000000000003</v>
      </c>
      <c r="I17" s="17">
        <f>1422.86/10.764</f>
        <v>132.18691936083241</v>
      </c>
      <c r="J17" s="14">
        <f t="shared" ca="1" si="0"/>
        <v>50.235304812353398</v>
      </c>
      <c r="K17" s="15">
        <v>1</v>
      </c>
      <c r="L17" s="15"/>
      <c r="M17" s="11"/>
      <c r="N17" s="11"/>
      <c r="P17" s="11"/>
    </row>
    <row r="18" spans="1:16" ht="15.75" x14ac:dyDescent="0.25">
      <c r="A18" s="3">
        <v>14</v>
      </c>
      <c r="B18" s="15">
        <v>2</v>
      </c>
      <c r="C18" s="1" t="s">
        <v>26</v>
      </c>
      <c r="D18" s="16" t="s">
        <v>13</v>
      </c>
      <c r="E18" s="17">
        <v>94.27</v>
      </c>
      <c r="F18" s="17">
        <v>4.72</v>
      </c>
      <c r="G18" s="46">
        <v>0</v>
      </c>
      <c r="H18" s="46">
        <v>33.840000000000003</v>
      </c>
      <c r="I18" s="17">
        <f>1429.78/10.764</f>
        <v>132.82980304719436</v>
      </c>
      <c r="J18" s="14">
        <f t="shared" ca="1" si="0"/>
        <v>50.479621406608274</v>
      </c>
      <c r="K18" s="15">
        <v>1</v>
      </c>
      <c r="L18" s="15"/>
      <c r="M18" s="11"/>
      <c r="N18" s="11"/>
      <c r="P18" s="11"/>
    </row>
    <row r="19" spans="1:16" ht="15.75" x14ac:dyDescent="0.25">
      <c r="A19" s="3">
        <v>15</v>
      </c>
      <c r="B19" s="15">
        <v>2</v>
      </c>
      <c r="C19" s="1" t="s">
        <v>27</v>
      </c>
      <c r="D19" s="16" t="s">
        <v>13</v>
      </c>
      <c r="E19" s="17">
        <v>89.22</v>
      </c>
      <c r="F19" s="17">
        <v>4.72</v>
      </c>
      <c r="G19" s="46">
        <v>0</v>
      </c>
      <c r="H19" s="46">
        <v>35.56</v>
      </c>
      <c r="I19" s="17">
        <f>1393.98/10.764</f>
        <v>129.50390189520624</v>
      </c>
      <c r="J19" s="14">
        <f t="shared" ca="1" si="0"/>
        <v>49.215671395867751</v>
      </c>
      <c r="K19" s="15">
        <v>1</v>
      </c>
      <c r="L19" s="15"/>
      <c r="M19" s="11"/>
      <c r="N19" s="11"/>
      <c r="P19" s="11"/>
    </row>
    <row r="20" spans="1:16" ht="15.75" x14ac:dyDescent="0.25">
      <c r="A20" s="3">
        <v>16</v>
      </c>
      <c r="B20" s="15">
        <v>2</v>
      </c>
      <c r="C20" s="1" t="s">
        <v>28</v>
      </c>
      <c r="D20" s="16" t="s">
        <v>13</v>
      </c>
      <c r="E20" s="17">
        <v>91.68</v>
      </c>
      <c r="F20" s="17">
        <v>4.72</v>
      </c>
      <c r="G20" s="46">
        <v>0</v>
      </c>
      <c r="H20" s="46">
        <v>35.979999999999997</v>
      </c>
      <c r="I20" s="17">
        <f>1424.9/10.764</f>
        <v>132.37643998513565</v>
      </c>
      <c r="J20" s="14">
        <f t="shared" ca="1" si="0"/>
        <v>50.307328779445882</v>
      </c>
      <c r="K20" s="15">
        <v>1</v>
      </c>
      <c r="L20" s="15"/>
      <c r="M20" s="11"/>
      <c r="N20" s="11"/>
      <c r="P20" s="11"/>
    </row>
    <row r="21" spans="1:16" ht="15.75" x14ac:dyDescent="0.25">
      <c r="A21" s="3">
        <v>17</v>
      </c>
      <c r="B21" s="15">
        <v>2</v>
      </c>
      <c r="C21" s="1" t="s">
        <v>29</v>
      </c>
      <c r="D21" s="16" t="s">
        <v>13</v>
      </c>
      <c r="E21" s="17">
        <v>91.68</v>
      </c>
      <c r="F21" s="17">
        <v>4.72</v>
      </c>
      <c r="G21" s="46">
        <v>0</v>
      </c>
      <c r="H21" s="46">
        <v>36.17</v>
      </c>
      <c r="I21" s="17">
        <f>1427.03/10.764</f>
        <v>132.57432181345226</v>
      </c>
      <c r="J21" s="14">
        <f t="shared" ref="J21:J28" ca="1" si="1">I21*$N$26</f>
        <v>50.382530274498315</v>
      </c>
      <c r="K21" s="15">
        <v>1</v>
      </c>
      <c r="L21" s="15"/>
      <c r="M21" s="11"/>
      <c r="N21" s="37">
        <v>35671</v>
      </c>
      <c r="P21" s="11"/>
    </row>
    <row r="22" spans="1:16" ht="15.75" x14ac:dyDescent="0.25">
      <c r="A22" s="3">
        <v>18</v>
      </c>
      <c r="B22" s="15">
        <v>2</v>
      </c>
      <c r="C22" s="1" t="s">
        <v>30</v>
      </c>
      <c r="D22" s="16" t="s">
        <v>13</v>
      </c>
      <c r="E22" s="17">
        <v>91.68</v>
      </c>
      <c r="F22" s="17">
        <v>4.72</v>
      </c>
      <c r="G22" s="46">
        <v>0</v>
      </c>
      <c r="H22" s="46">
        <v>36.19</v>
      </c>
      <c r="I22" s="17">
        <f>1427.21/10.764</f>
        <v>132.59104422147902</v>
      </c>
      <c r="J22" s="14">
        <f t="shared" ca="1" si="1"/>
        <v>50.388885330418248</v>
      </c>
      <c r="K22" s="15">
        <v>1</v>
      </c>
      <c r="L22" s="15"/>
      <c r="M22" s="11"/>
      <c r="N22" s="37"/>
      <c r="O22" s="11"/>
    </row>
    <row r="23" spans="1:16" ht="15.75" x14ac:dyDescent="0.25">
      <c r="A23" s="3">
        <v>19</v>
      </c>
      <c r="B23" s="15">
        <v>2</v>
      </c>
      <c r="C23" s="1" t="s">
        <v>31</v>
      </c>
      <c r="D23" s="16" t="s">
        <v>13</v>
      </c>
      <c r="E23" s="17">
        <v>91.68</v>
      </c>
      <c r="F23" s="17">
        <v>4.72</v>
      </c>
      <c r="G23" s="46">
        <v>0</v>
      </c>
      <c r="H23" s="46">
        <v>35.979999999999997</v>
      </c>
      <c r="I23" s="17">
        <f>1424.9/10.764</f>
        <v>132.37643998513565</v>
      </c>
      <c r="J23" s="14">
        <f t="shared" ca="1" si="1"/>
        <v>50.307328779445882</v>
      </c>
      <c r="K23" s="15">
        <v>1</v>
      </c>
      <c r="L23" s="15"/>
      <c r="M23" s="11"/>
      <c r="N23" s="37">
        <f>N21/10.764</f>
        <v>3313.9167595689337</v>
      </c>
      <c r="O23" s="11"/>
    </row>
    <row r="24" spans="1:16" ht="15.75" x14ac:dyDescent="0.25">
      <c r="A24" s="3">
        <v>20</v>
      </c>
      <c r="B24" s="15">
        <v>2</v>
      </c>
      <c r="C24" s="1" t="s">
        <v>32</v>
      </c>
      <c r="D24" s="16" t="s">
        <v>13</v>
      </c>
      <c r="E24" s="17">
        <v>90.96</v>
      </c>
      <c r="F24" s="17">
        <v>4.72</v>
      </c>
      <c r="G24" s="46">
        <v>0</v>
      </c>
      <c r="H24" s="46">
        <v>36.22</v>
      </c>
      <c r="I24" s="17">
        <f>1419.73/10.764</f>
        <v>131.89613526570048</v>
      </c>
      <c r="J24" s="14">
        <f t="shared" ca="1" si="1"/>
        <v>50.124797451079161</v>
      </c>
      <c r="K24" s="15">
        <v>1</v>
      </c>
      <c r="L24" s="15"/>
      <c r="M24" s="11"/>
      <c r="N24" s="37"/>
      <c r="O24" s="11"/>
    </row>
    <row r="25" spans="1:16" ht="15.75" x14ac:dyDescent="0.25">
      <c r="A25" s="3">
        <v>21</v>
      </c>
      <c r="B25" s="15">
        <v>2</v>
      </c>
      <c r="C25" s="1" t="s">
        <v>63</v>
      </c>
      <c r="D25" s="1" t="s">
        <v>13</v>
      </c>
      <c r="E25" s="17">
        <v>106.23</v>
      </c>
      <c r="F25" s="17">
        <v>5.19</v>
      </c>
      <c r="G25" s="46">
        <v>0</v>
      </c>
      <c r="H25" s="46">
        <v>41.29</v>
      </c>
      <c r="I25" s="17">
        <f>1643.82/10.764</f>
        <v>152.71460423634338</v>
      </c>
      <c r="J25" s="14">
        <f t="shared" ca="1" si="1"/>
        <v>58.036489012722804</v>
      </c>
      <c r="K25" s="15">
        <v>1</v>
      </c>
      <c r="L25" s="15"/>
      <c r="M25" s="11"/>
      <c r="N25" s="37"/>
      <c r="O25" s="11"/>
    </row>
    <row r="26" spans="1:16" ht="15.75" x14ac:dyDescent="0.25">
      <c r="A26" s="3">
        <v>22</v>
      </c>
      <c r="B26" s="15">
        <v>2</v>
      </c>
      <c r="C26" s="1" t="s">
        <v>33</v>
      </c>
      <c r="D26" s="1" t="s">
        <v>13</v>
      </c>
      <c r="E26" s="17">
        <v>105.74</v>
      </c>
      <c r="F26" s="17">
        <v>5.52</v>
      </c>
      <c r="G26" s="46">
        <v>0</v>
      </c>
      <c r="H26" s="46">
        <v>36.979999999999997</v>
      </c>
      <c r="I26" s="17">
        <f>1595.67/10.764</f>
        <v>148.2413600891862</v>
      </c>
      <c r="J26" s="14">
        <f t="shared" ca="1" si="1"/>
        <v>56.336511554143037</v>
      </c>
      <c r="K26" s="15">
        <v>1</v>
      </c>
      <c r="L26" s="15"/>
      <c r="M26" s="11"/>
      <c r="N26" s="37">
        <f ca="1">N23/I63</f>
        <v>0.38003234401147828</v>
      </c>
      <c r="O26" s="11"/>
    </row>
    <row r="27" spans="1:16" ht="15.75" x14ac:dyDescent="0.25">
      <c r="A27" s="3">
        <v>23</v>
      </c>
      <c r="B27" s="15">
        <v>2</v>
      </c>
      <c r="C27" s="1" t="s">
        <v>34</v>
      </c>
      <c r="D27" s="1" t="s">
        <v>13</v>
      </c>
      <c r="E27" s="17">
        <v>105.76</v>
      </c>
      <c r="F27" s="17">
        <v>5.53</v>
      </c>
      <c r="G27" s="46">
        <v>0</v>
      </c>
      <c r="H27" s="48">
        <f t="shared" ref="H27:H28" si="2">+I27-(E27+F27)</f>
        <v>37.277447045707916</v>
      </c>
      <c r="I27" s="17">
        <f>1599.18/10.764</f>
        <v>148.56744704570792</v>
      </c>
      <c r="J27" s="14">
        <f t="shared" ca="1" si="1"/>
        <v>56.46043514458156</v>
      </c>
      <c r="K27" s="15">
        <v>1</v>
      </c>
      <c r="L27" s="15"/>
      <c r="M27" s="11"/>
      <c r="N27" s="11"/>
      <c r="O27" s="11"/>
    </row>
    <row r="28" spans="1:16" ht="15.75" x14ac:dyDescent="0.25">
      <c r="A28" s="3">
        <v>24</v>
      </c>
      <c r="B28" s="15">
        <v>2</v>
      </c>
      <c r="C28" s="1" t="s">
        <v>35</v>
      </c>
      <c r="D28" s="1" t="s">
        <v>13</v>
      </c>
      <c r="E28" s="17">
        <v>105.76</v>
      </c>
      <c r="F28" s="17">
        <v>5.53</v>
      </c>
      <c r="G28" s="46">
        <v>0</v>
      </c>
      <c r="H28" s="48">
        <f t="shared" si="2"/>
        <v>37.889672984020805</v>
      </c>
      <c r="I28" s="17">
        <f>1605.77/10.764</f>
        <v>149.17967298402081</v>
      </c>
      <c r="J28" s="14">
        <f t="shared" ca="1" si="1"/>
        <v>56.693100802983231</v>
      </c>
      <c r="K28" s="19">
        <v>1</v>
      </c>
      <c r="L28" s="15"/>
      <c r="M28" s="11"/>
      <c r="N28" s="11"/>
      <c r="O28" s="11"/>
    </row>
    <row r="29" spans="1:16" ht="15.75" x14ac:dyDescent="0.25">
      <c r="A29" s="3">
        <v>25</v>
      </c>
      <c r="B29" s="15">
        <v>3</v>
      </c>
      <c r="C29" s="1" t="s">
        <v>36</v>
      </c>
      <c r="D29" s="1" t="s">
        <v>13</v>
      </c>
      <c r="E29" s="12">
        <v>107.16</v>
      </c>
      <c r="F29" s="12">
        <v>4.46</v>
      </c>
      <c r="G29" s="49">
        <v>0</v>
      </c>
      <c r="H29" s="48">
        <f t="shared" ref="H29:H41" si="3">+I29-(E29+F29)</f>
        <v>36.909357116313643</v>
      </c>
      <c r="I29" s="13">
        <f>1598.77/10.764</f>
        <v>148.52935711631363</v>
      </c>
      <c r="J29" s="14">
        <f t="shared" ref="J29:J41" ca="1" si="4">I29*$N$26</f>
        <v>56.445959739430613</v>
      </c>
      <c r="K29" s="15">
        <v>1</v>
      </c>
      <c r="L29" s="15"/>
      <c r="M29" s="11"/>
      <c r="N29" s="11"/>
      <c r="P29" s="11"/>
    </row>
    <row r="30" spans="1:16" ht="15.75" x14ac:dyDescent="0.25">
      <c r="A30" s="3">
        <v>26</v>
      </c>
      <c r="B30" s="15">
        <v>3</v>
      </c>
      <c r="C30" s="1" t="s">
        <v>37</v>
      </c>
      <c r="D30" s="16" t="s">
        <v>13</v>
      </c>
      <c r="E30" s="17">
        <v>94.27</v>
      </c>
      <c r="F30" s="17">
        <v>4.72</v>
      </c>
      <c r="G30" s="49">
        <v>0</v>
      </c>
      <c r="H30" s="48">
        <f t="shared" si="3"/>
        <v>33.19691936083241</v>
      </c>
      <c r="I30" s="17">
        <f>1422.86/10.764</f>
        <v>132.18691936083241</v>
      </c>
      <c r="J30" s="14">
        <f t="shared" ca="1" si="4"/>
        <v>50.235304812353398</v>
      </c>
      <c r="K30" s="15">
        <v>1</v>
      </c>
      <c r="L30" s="15"/>
      <c r="M30" s="11"/>
      <c r="N30" s="11"/>
      <c r="P30" s="11"/>
    </row>
    <row r="31" spans="1:16" ht="15.75" x14ac:dyDescent="0.25">
      <c r="A31" s="3">
        <v>27</v>
      </c>
      <c r="B31" s="15">
        <v>3</v>
      </c>
      <c r="C31" s="1" t="s">
        <v>38</v>
      </c>
      <c r="D31" s="16" t="s">
        <v>13</v>
      </c>
      <c r="E31" s="17">
        <v>94.27</v>
      </c>
      <c r="F31" s="17">
        <v>4.72</v>
      </c>
      <c r="G31" s="49">
        <v>0</v>
      </c>
      <c r="H31" s="48">
        <f t="shared" si="3"/>
        <v>33.839803047194366</v>
      </c>
      <c r="I31" s="17">
        <f>1429.78/10.764</f>
        <v>132.82980304719436</v>
      </c>
      <c r="J31" s="14">
        <f t="shared" ca="1" si="4"/>
        <v>50.479621406608274</v>
      </c>
      <c r="K31" s="15">
        <v>1</v>
      </c>
      <c r="L31" s="15"/>
      <c r="M31" s="11"/>
      <c r="N31" s="11"/>
      <c r="P31" s="11"/>
    </row>
    <row r="32" spans="1:16" ht="15.75" x14ac:dyDescent="0.25">
      <c r="A32" s="3">
        <v>28</v>
      </c>
      <c r="B32" s="15">
        <v>3</v>
      </c>
      <c r="C32" s="1" t="s">
        <v>39</v>
      </c>
      <c r="D32" s="16" t="s">
        <v>13</v>
      </c>
      <c r="E32" s="17">
        <v>89.22</v>
      </c>
      <c r="F32" s="17">
        <v>4.72</v>
      </c>
      <c r="G32" s="49">
        <v>0</v>
      </c>
      <c r="H32" s="48">
        <f t="shared" si="3"/>
        <v>35.563901895206243</v>
      </c>
      <c r="I32" s="17">
        <f>1393.98/10.764</f>
        <v>129.50390189520624</v>
      </c>
      <c r="J32" s="14">
        <f t="shared" ca="1" si="4"/>
        <v>49.215671395867751</v>
      </c>
      <c r="K32" s="15"/>
      <c r="L32" s="15">
        <v>1</v>
      </c>
      <c r="M32" s="11"/>
      <c r="N32" s="11"/>
      <c r="P32" s="11"/>
    </row>
    <row r="33" spans="1:16" ht="15.75" x14ac:dyDescent="0.25">
      <c r="A33" s="3">
        <v>29</v>
      </c>
      <c r="B33" s="15">
        <v>3</v>
      </c>
      <c r="C33" s="1" t="s">
        <v>40</v>
      </c>
      <c r="D33" s="16" t="s">
        <v>13</v>
      </c>
      <c r="E33" s="17">
        <v>91.68</v>
      </c>
      <c r="F33" s="17">
        <v>4.72</v>
      </c>
      <c r="G33" s="49">
        <v>0</v>
      </c>
      <c r="H33" s="48">
        <f t="shared" si="3"/>
        <v>35.976439985135642</v>
      </c>
      <c r="I33" s="17">
        <f>1424.9/10.764</f>
        <v>132.37643998513565</v>
      </c>
      <c r="J33" s="14">
        <f t="shared" ca="1" si="4"/>
        <v>50.307328779445882</v>
      </c>
      <c r="K33" s="15">
        <v>1</v>
      </c>
      <c r="L33" s="15"/>
      <c r="M33" s="11"/>
      <c r="N33" s="11"/>
      <c r="P33" s="11"/>
    </row>
    <row r="34" spans="1:16" ht="15.75" x14ac:dyDescent="0.25">
      <c r="A34" s="3">
        <v>30</v>
      </c>
      <c r="B34" s="15">
        <v>3</v>
      </c>
      <c r="C34" s="1" t="s">
        <v>41</v>
      </c>
      <c r="D34" s="16" t="s">
        <v>13</v>
      </c>
      <c r="E34" s="17">
        <v>91.68</v>
      </c>
      <c r="F34" s="17">
        <v>4.72</v>
      </c>
      <c r="G34" s="49">
        <v>0</v>
      </c>
      <c r="H34" s="48">
        <f t="shared" si="3"/>
        <v>36.174321813452252</v>
      </c>
      <c r="I34" s="17">
        <f>1427.03/10.764</f>
        <v>132.57432181345226</v>
      </c>
      <c r="J34" s="14">
        <f t="shared" ca="1" si="4"/>
        <v>50.382530274498315</v>
      </c>
      <c r="K34" s="15">
        <v>1</v>
      </c>
      <c r="L34" s="15"/>
      <c r="M34" s="11"/>
      <c r="N34" s="11"/>
      <c r="P34" s="11"/>
    </row>
    <row r="35" spans="1:16" ht="15.75" x14ac:dyDescent="0.25">
      <c r="A35" s="3">
        <v>31</v>
      </c>
      <c r="B35" s="15">
        <v>3</v>
      </c>
      <c r="C35" s="1" t="s">
        <v>42</v>
      </c>
      <c r="D35" s="16" t="s">
        <v>13</v>
      </c>
      <c r="E35" s="17">
        <v>91.68</v>
      </c>
      <c r="F35" s="17">
        <v>4.72</v>
      </c>
      <c r="G35" s="49">
        <v>0</v>
      </c>
      <c r="H35" s="48">
        <f t="shared" si="3"/>
        <v>36.191044221479018</v>
      </c>
      <c r="I35" s="17">
        <f>1427.21/10.764</f>
        <v>132.59104422147902</v>
      </c>
      <c r="J35" s="14">
        <f t="shared" ca="1" si="4"/>
        <v>50.388885330418248</v>
      </c>
      <c r="K35" s="15">
        <v>1</v>
      </c>
      <c r="L35" s="15"/>
      <c r="M35" s="11"/>
      <c r="N35" s="11"/>
      <c r="O35" s="11"/>
    </row>
    <row r="36" spans="1:16" ht="15.75" x14ac:dyDescent="0.25">
      <c r="A36" s="3">
        <v>32</v>
      </c>
      <c r="B36" s="15">
        <v>3</v>
      </c>
      <c r="C36" s="1" t="s">
        <v>43</v>
      </c>
      <c r="D36" s="16" t="s">
        <v>13</v>
      </c>
      <c r="E36" s="17">
        <v>91.68</v>
      </c>
      <c r="F36" s="17">
        <v>4.72</v>
      </c>
      <c r="G36" s="49">
        <v>0</v>
      </c>
      <c r="H36" s="48">
        <f t="shared" si="3"/>
        <v>35.976439985135642</v>
      </c>
      <c r="I36" s="17">
        <f>1424.9/10.764</f>
        <v>132.37643998513565</v>
      </c>
      <c r="J36" s="14">
        <f t="shared" ca="1" si="4"/>
        <v>50.307328779445882</v>
      </c>
      <c r="K36" s="15">
        <v>1</v>
      </c>
      <c r="L36" s="15"/>
      <c r="M36" s="11"/>
      <c r="N36" s="11"/>
      <c r="O36" s="11"/>
    </row>
    <row r="37" spans="1:16" ht="15.75" x14ac:dyDescent="0.25">
      <c r="A37" s="3">
        <v>33</v>
      </c>
      <c r="B37" s="15">
        <v>3</v>
      </c>
      <c r="C37" s="1" t="s">
        <v>44</v>
      </c>
      <c r="D37" s="16" t="s">
        <v>13</v>
      </c>
      <c r="E37" s="17">
        <v>90.96</v>
      </c>
      <c r="F37" s="17">
        <v>4.72</v>
      </c>
      <c r="G37" s="49">
        <v>0</v>
      </c>
      <c r="H37" s="48">
        <f t="shared" si="3"/>
        <v>36.216135265700487</v>
      </c>
      <c r="I37" s="17">
        <f>1419.73/10.764</f>
        <v>131.89613526570048</v>
      </c>
      <c r="J37" s="14">
        <f t="shared" ca="1" si="4"/>
        <v>50.124797451079161</v>
      </c>
      <c r="K37" s="15"/>
      <c r="L37" s="15">
        <v>1</v>
      </c>
      <c r="M37" s="11"/>
      <c r="N37" s="11"/>
      <c r="O37" s="11"/>
    </row>
    <row r="38" spans="1:16" ht="15.75" x14ac:dyDescent="0.25">
      <c r="A38" s="3">
        <v>34</v>
      </c>
      <c r="B38" s="15">
        <v>3</v>
      </c>
      <c r="C38" s="1" t="s">
        <v>45</v>
      </c>
      <c r="D38" s="1" t="s">
        <v>13</v>
      </c>
      <c r="E38" s="17">
        <v>106.23</v>
      </c>
      <c r="F38" s="17">
        <v>5.19</v>
      </c>
      <c r="G38" s="49">
        <v>0</v>
      </c>
      <c r="H38" s="48">
        <f t="shared" si="3"/>
        <v>41.294604236343375</v>
      </c>
      <c r="I38" s="17">
        <f>1643.82/10.764</f>
        <v>152.71460423634338</v>
      </c>
      <c r="J38" s="14">
        <f t="shared" ca="1" si="4"/>
        <v>58.036489012722804</v>
      </c>
      <c r="K38" s="15">
        <v>1</v>
      </c>
      <c r="L38" s="15"/>
      <c r="M38" s="11"/>
      <c r="N38" s="11"/>
      <c r="O38" s="11"/>
    </row>
    <row r="39" spans="1:16" ht="15.75" x14ac:dyDescent="0.25">
      <c r="A39" s="3">
        <v>35</v>
      </c>
      <c r="B39" s="15">
        <v>3</v>
      </c>
      <c r="C39" s="1" t="s">
        <v>46</v>
      </c>
      <c r="D39" s="1" t="s">
        <v>13</v>
      </c>
      <c r="E39" s="17">
        <v>105.74</v>
      </c>
      <c r="F39" s="17">
        <v>5.52</v>
      </c>
      <c r="G39" s="49">
        <v>0</v>
      </c>
      <c r="H39" s="48">
        <f t="shared" si="3"/>
        <v>36.981360089186211</v>
      </c>
      <c r="I39" s="17">
        <f>1595.67/10.764</f>
        <v>148.2413600891862</v>
      </c>
      <c r="J39" s="14">
        <f t="shared" ca="1" si="4"/>
        <v>56.336511554143037</v>
      </c>
      <c r="K39" s="15">
        <v>1</v>
      </c>
      <c r="L39" s="15"/>
      <c r="M39" s="11"/>
      <c r="N39" s="11"/>
      <c r="O39" s="11"/>
    </row>
    <row r="40" spans="1:16" ht="15.75" x14ac:dyDescent="0.25">
      <c r="A40" s="3">
        <v>36</v>
      </c>
      <c r="B40" s="15">
        <v>3</v>
      </c>
      <c r="C40" s="1" t="s">
        <v>47</v>
      </c>
      <c r="D40" s="1" t="s">
        <v>13</v>
      </c>
      <c r="E40" s="17">
        <v>105.76</v>
      </c>
      <c r="F40" s="17">
        <v>5.53</v>
      </c>
      <c r="G40" s="49">
        <v>0</v>
      </c>
      <c r="H40" s="48">
        <f t="shared" si="3"/>
        <v>37.277447045707916</v>
      </c>
      <c r="I40" s="17">
        <f>1599.18/10.764</f>
        <v>148.56744704570792</v>
      </c>
      <c r="J40" s="14">
        <f t="shared" ca="1" si="4"/>
        <v>56.46043514458156</v>
      </c>
      <c r="K40" s="15">
        <v>1</v>
      </c>
      <c r="L40" s="15"/>
      <c r="M40" s="11"/>
      <c r="N40" s="11"/>
      <c r="O40" s="11"/>
    </row>
    <row r="41" spans="1:16" ht="15.75" x14ac:dyDescent="0.25">
      <c r="A41" s="3">
        <v>37</v>
      </c>
      <c r="B41" s="20">
        <v>3</v>
      </c>
      <c r="C41" s="21" t="s">
        <v>48</v>
      </c>
      <c r="D41" s="21" t="s">
        <v>13</v>
      </c>
      <c r="E41" s="22">
        <v>105.76</v>
      </c>
      <c r="F41" s="22">
        <v>5.53</v>
      </c>
      <c r="G41" s="49">
        <v>0</v>
      </c>
      <c r="H41" s="48">
        <f t="shared" si="3"/>
        <v>37.889672984020805</v>
      </c>
      <c r="I41" s="17">
        <f>1605.77/10.764</f>
        <v>149.17967298402081</v>
      </c>
      <c r="J41" s="14">
        <f t="shared" ca="1" si="4"/>
        <v>56.693100802983231</v>
      </c>
      <c r="K41" s="20">
        <v>1</v>
      </c>
      <c r="L41" s="20"/>
      <c r="M41" s="11"/>
      <c r="N41" s="11"/>
      <c r="O41" s="11"/>
    </row>
    <row r="42" spans="1:16" ht="15.75" x14ac:dyDescent="0.25">
      <c r="A42" s="3">
        <v>38</v>
      </c>
      <c r="B42" s="15">
        <v>4</v>
      </c>
      <c r="C42" s="1" t="s">
        <v>49</v>
      </c>
      <c r="D42" s="1" t="s">
        <v>13</v>
      </c>
      <c r="E42" s="12">
        <v>107.16</v>
      </c>
      <c r="F42" s="12">
        <v>4.46</v>
      </c>
      <c r="G42" s="49">
        <v>0</v>
      </c>
      <c r="H42" s="48">
        <f t="shared" ref="H42:H54" si="5">+I42-(E42+F42)</f>
        <v>36.909357116313643</v>
      </c>
      <c r="I42" s="13">
        <f>1598.77/10.764</f>
        <v>148.52935711631363</v>
      </c>
      <c r="J42" s="14">
        <f t="shared" ref="J42:J54" ca="1" si="6">I42*$N$26</f>
        <v>56.445959739430613</v>
      </c>
      <c r="K42" s="15">
        <v>1</v>
      </c>
      <c r="L42" s="15"/>
      <c r="M42" s="23"/>
      <c r="N42" s="11"/>
    </row>
    <row r="43" spans="1:16" ht="15.75" x14ac:dyDescent="0.25">
      <c r="A43" s="3">
        <v>39</v>
      </c>
      <c r="B43" s="15">
        <v>4</v>
      </c>
      <c r="C43" s="16" t="s">
        <v>50</v>
      </c>
      <c r="D43" s="16" t="s">
        <v>13</v>
      </c>
      <c r="E43" s="17">
        <v>94.27</v>
      </c>
      <c r="F43" s="17">
        <v>4.72</v>
      </c>
      <c r="G43" s="49">
        <v>0</v>
      </c>
      <c r="H43" s="48">
        <f t="shared" si="5"/>
        <v>33.19691936083241</v>
      </c>
      <c r="I43" s="17">
        <f>1422.86/10.764</f>
        <v>132.18691936083241</v>
      </c>
      <c r="J43" s="14">
        <f t="shared" ca="1" si="6"/>
        <v>50.235304812353398</v>
      </c>
      <c r="K43" s="15">
        <v>1</v>
      </c>
      <c r="L43" s="4"/>
      <c r="N43" s="11"/>
    </row>
    <row r="44" spans="1:16" ht="15.75" x14ac:dyDescent="0.25">
      <c r="A44" s="3">
        <v>40</v>
      </c>
      <c r="B44" s="15">
        <v>4</v>
      </c>
      <c r="C44" s="16" t="s">
        <v>51</v>
      </c>
      <c r="D44" s="16" t="s">
        <v>13</v>
      </c>
      <c r="E44" s="17">
        <v>94.27</v>
      </c>
      <c r="F44" s="17">
        <v>4.72</v>
      </c>
      <c r="G44" s="49">
        <v>0</v>
      </c>
      <c r="H44" s="48">
        <f t="shared" si="5"/>
        <v>33.839803047194366</v>
      </c>
      <c r="I44" s="17">
        <f>1429.78/10.764</f>
        <v>132.82980304719436</v>
      </c>
      <c r="J44" s="14">
        <f t="shared" ca="1" si="6"/>
        <v>50.479621406608274</v>
      </c>
      <c r="K44" s="15">
        <v>1</v>
      </c>
      <c r="L44" s="4"/>
      <c r="N44" s="11"/>
    </row>
    <row r="45" spans="1:16" ht="15.75" x14ac:dyDescent="0.25">
      <c r="A45" s="3">
        <v>41</v>
      </c>
      <c r="B45" s="15">
        <v>4</v>
      </c>
      <c r="C45" s="24" t="s">
        <v>52</v>
      </c>
      <c r="D45" s="24" t="s">
        <v>13</v>
      </c>
      <c r="E45" s="17">
        <v>89.22</v>
      </c>
      <c r="F45" s="17">
        <v>4.72</v>
      </c>
      <c r="G45" s="49">
        <v>0</v>
      </c>
      <c r="H45" s="48">
        <f t="shared" si="5"/>
        <v>35.563901895206243</v>
      </c>
      <c r="I45" s="17">
        <f>1393.98/10.764</f>
        <v>129.50390189520624</v>
      </c>
      <c r="J45" s="14">
        <f t="shared" ca="1" si="6"/>
        <v>49.215671395867751</v>
      </c>
      <c r="K45" s="15"/>
      <c r="L45" s="15">
        <v>1</v>
      </c>
      <c r="N45" s="11"/>
    </row>
    <row r="46" spans="1:16" ht="15.75" x14ac:dyDescent="0.25">
      <c r="A46" s="3">
        <v>42</v>
      </c>
      <c r="B46" s="15">
        <v>4</v>
      </c>
      <c r="C46" s="25" t="s">
        <v>53</v>
      </c>
      <c r="D46" s="25" t="s">
        <v>54</v>
      </c>
      <c r="E46" s="17">
        <v>183.35</v>
      </c>
      <c r="F46" s="17">
        <v>9.4499999999999993</v>
      </c>
      <c r="G46" s="49">
        <v>0</v>
      </c>
      <c r="H46" s="48">
        <f t="shared" si="5"/>
        <v>71.953808992939429</v>
      </c>
      <c r="I46" s="17">
        <f>2849.81/10.764</f>
        <v>264.75380899293941</v>
      </c>
      <c r="J46" s="14">
        <f t="shared" ca="1" si="6"/>
        <v>100.61501061755396</v>
      </c>
      <c r="K46" s="15">
        <v>1</v>
      </c>
      <c r="L46" s="15">
        <v>1</v>
      </c>
      <c r="N46" s="11"/>
    </row>
    <row r="47" spans="1:16" ht="15.75" x14ac:dyDescent="0.25">
      <c r="A47" s="3">
        <v>43</v>
      </c>
      <c r="B47" s="15">
        <v>4</v>
      </c>
      <c r="C47" s="25" t="s">
        <v>55</v>
      </c>
      <c r="D47" s="25" t="str">
        <f>D46</f>
        <v>4.5B+5T</v>
      </c>
      <c r="E47" s="17">
        <v>183.35</v>
      </c>
      <c r="F47" s="17">
        <v>9.4499999999999993</v>
      </c>
      <c r="G47" s="49">
        <v>0</v>
      </c>
      <c r="H47" s="48">
        <f t="shared" si="5"/>
        <v>72.347714604236415</v>
      </c>
      <c r="I47" s="17">
        <f>2854.05/10.764</f>
        <v>265.1477146042364</v>
      </c>
      <c r="J47" s="14">
        <f t="shared" ca="1" si="6"/>
        <v>100.76470749033443</v>
      </c>
      <c r="K47" s="15">
        <v>1</v>
      </c>
      <c r="L47" s="15">
        <v>1</v>
      </c>
      <c r="N47" s="11"/>
    </row>
    <row r="48" spans="1:16" ht="15.75" x14ac:dyDescent="0.25">
      <c r="A48" s="3">
        <v>44</v>
      </c>
      <c r="B48" s="15">
        <v>4</v>
      </c>
      <c r="C48" s="25" t="s">
        <v>56</v>
      </c>
      <c r="D48" s="25" t="str">
        <f>D47</f>
        <v>4.5B+5T</v>
      </c>
      <c r="E48" s="17">
        <v>183.35</v>
      </c>
      <c r="F48" s="17">
        <v>9.4499999999999993</v>
      </c>
      <c r="G48" s="49">
        <v>0</v>
      </c>
      <c r="H48" s="48">
        <f t="shared" si="5"/>
        <v>72.382088442958064</v>
      </c>
      <c r="I48" s="17">
        <f>2854.42/10.764</f>
        <v>265.18208844295805</v>
      </c>
      <c r="J48" s="14">
        <f t="shared" ca="1" si="6"/>
        <v>100.7777706608365</v>
      </c>
      <c r="K48" s="15">
        <v>1</v>
      </c>
      <c r="L48" s="15">
        <v>1</v>
      </c>
      <c r="N48" s="11"/>
    </row>
    <row r="49" spans="1:66" ht="15.75" x14ac:dyDescent="0.25">
      <c r="A49" s="3">
        <v>45</v>
      </c>
      <c r="B49" s="15">
        <v>4</v>
      </c>
      <c r="C49" s="25" t="s">
        <v>57</v>
      </c>
      <c r="D49" s="25" t="str">
        <f>D48</f>
        <v>4.5B+5T</v>
      </c>
      <c r="E49" s="17">
        <v>183.35</v>
      </c>
      <c r="F49" s="17">
        <v>9.4499999999999993</v>
      </c>
      <c r="G49" s="49">
        <v>0</v>
      </c>
      <c r="H49" s="48">
        <f t="shared" si="5"/>
        <v>71.953808992939429</v>
      </c>
      <c r="I49" s="17">
        <f>2849.81/10.764</f>
        <v>264.75380899293941</v>
      </c>
      <c r="J49" s="14">
        <f t="shared" ca="1" si="6"/>
        <v>100.61501061755396</v>
      </c>
      <c r="K49" s="15">
        <v>1</v>
      </c>
      <c r="L49" s="15">
        <v>1</v>
      </c>
      <c r="N49" s="11"/>
    </row>
    <row r="50" spans="1:66" ht="15.75" x14ac:dyDescent="0.25">
      <c r="A50" s="3">
        <v>46</v>
      </c>
      <c r="B50" s="15">
        <v>4</v>
      </c>
      <c r="C50" s="25" t="s">
        <v>58</v>
      </c>
      <c r="D50" s="25" t="str">
        <f>D49</f>
        <v>4.5B+5T</v>
      </c>
      <c r="E50" s="17">
        <v>181.91</v>
      </c>
      <c r="F50" s="17">
        <v>9.4499999999999993</v>
      </c>
      <c r="G50" s="49">
        <v>0</v>
      </c>
      <c r="H50" s="48">
        <f t="shared" si="5"/>
        <v>72.432270531400974</v>
      </c>
      <c r="I50" s="17">
        <f>2839.46/10.764</f>
        <v>263.79227053140096</v>
      </c>
      <c r="J50" s="14">
        <f t="shared" ca="1" si="6"/>
        <v>100.24959490215832</v>
      </c>
      <c r="K50" s="15">
        <v>1</v>
      </c>
      <c r="L50" s="15">
        <v>1</v>
      </c>
      <c r="N50" s="11"/>
    </row>
    <row r="51" spans="1:66" ht="15.75" x14ac:dyDescent="0.25">
      <c r="A51" s="3">
        <v>47</v>
      </c>
      <c r="B51" s="15">
        <v>4</v>
      </c>
      <c r="C51" s="1" t="s">
        <v>59</v>
      </c>
      <c r="D51" s="1" t="s">
        <v>13</v>
      </c>
      <c r="E51" s="17">
        <v>106.23</v>
      </c>
      <c r="F51" s="17">
        <v>5.19</v>
      </c>
      <c r="G51" s="52">
        <v>0</v>
      </c>
      <c r="H51" s="48">
        <f t="shared" si="5"/>
        <v>41.294604236343375</v>
      </c>
      <c r="I51" s="17">
        <f>1643.82/10.764</f>
        <v>152.71460423634338</v>
      </c>
      <c r="J51" s="14">
        <f t="shared" ca="1" si="6"/>
        <v>58.036489012722804</v>
      </c>
      <c r="K51" s="15">
        <v>1</v>
      </c>
      <c r="L51" s="4"/>
      <c r="N51" s="11"/>
    </row>
    <row r="52" spans="1:66" ht="15.75" x14ac:dyDescent="0.25">
      <c r="A52" s="3">
        <v>48</v>
      </c>
      <c r="B52" s="15">
        <v>4</v>
      </c>
      <c r="C52" s="1" t="s">
        <v>60</v>
      </c>
      <c r="D52" s="1" t="s">
        <v>13</v>
      </c>
      <c r="E52" s="17">
        <v>105.74</v>
      </c>
      <c r="F52" s="17">
        <v>5.52</v>
      </c>
      <c r="G52" s="52">
        <v>0</v>
      </c>
      <c r="H52" s="48">
        <f t="shared" si="5"/>
        <v>36.981360089186211</v>
      </c>
      <c r="I52" s="17">
        <f>1595.67/10.764</f>
        <v>148.2413600891862</v>
      </c>
      <c r="J52" s="14">
        <f t="shared" ca="1" si="6"/>
        <v>56.336511554143037</v>
      </c>
      <c r="K52" s="15">
        <v>1</v>
      </c>
      <c r="L52" s="4"/>
      <c r="N52" s="11"/>
    </row>
    <row r="53" spans="1:66" ht="15.75" x14ac:dyDescent="0.25">
      <c r="A53" s="3">
        <v>49</v>
      </c>
      <c r="B53" s="15">
        <v>4</v>
      </c>
      <c r="C53" s="1" t="s">
        <v>61</v>
      </c>
      <c r="D53" s="1" t="s">
        <v>13</v>
      </c>
      <c r="E53" s="17">
        <v>105.76</v>
      </c>
      <c r="F53" s="17">
        <v>5.53</v>
      </c>
      <c r="G53" s="52">
        <v>0</v>
      </c>
      <c r="H53" s="48">
        <f t="shared" si="5"/>
        <v>37.277447045707916</v>
      </c>
      <c r="I53" s="17">
        <f>1599.18/10.764</f>
        <v>148.56744704570792</v>
      </c>
      <c r="J53" s="14">
        <f t="shared" ca="1" si="6"/>
        <v>56.46043514458156</v>
      </c>
      <c r="K53" s="15">
        <v>1</v>
      </c>
      <c r="L53" s="4"/>
      <c r="N53" s="11"/>
    </row>
    <row r="54" spans="1:66" ht="15.75" x14ac:dyDescent="0.25">
      <c r="A54" s="3">
        <v>50</v>
      </c>
      <c r="B54" s="15">
        <v>4</v>
      </c>
      <c r="C54" s="26" t="s">
        <v>62</v>
      </c>
      <c r="D54" s="26" t="s">
        <v>13</v>
      </c>
      <c r="E54" s="22">
        <v>105.76</v>
      </c>
      <c r="F54" s="22">
        <v>5.53</v>
      </c>
      <c r="G54" s="52">
        <v>0</v>
      </c>
      <c r="H54" s="48">
        <f t="shared" si="5"/>
        <v>37.889672984020805</v>
      </c>
      <c r="I54" s="17">
        <f>1605.77/10.764</f>
        <v>149.17967298402081</v>
      </c>
      <c r="J54" s="14">
        <f t="shared" ca="1" si="6"/>
        <v>56.693100802983231</v>
      </c>
      <c r="K54" s="15">
        <v>1</v>
      </c>
      <c r="L54" s="15"/>
      <c r="N54" s="11"/>
    </row>
    <row r="55" spans="1:66" ht="15.75" x14ac:dyDescent="0.25">
      <c r="A55" s="3">
        <v>51</v>
      </c>
      <c r="B55" s="15">
        <v>5</v>
      </c>
      <c r="C55" s="1" t="s">
        <v>64</v>
      </c>
      <c r="D55" s="1" t="s">
        <v>13</v>
      </c>
      <c r="E55" s="12">
        <v>107.16</v>
      </c>
      <c r="F55" s="12">
        <v>4.46</v>
      </c>
      <c r="G55" s="49">
        <v>0</v>
      </c>
      <c r="H55" s="48">
        <f t="shared" ref="H55:H62" si="7">+I55-(E55+F55)</f>
        <v>36.909357116313643</v>
      </c>
      <c r="I55" s="13">
        <f>1598.77/10.764</f>
        <v>148.52935711631363</v>
      </c>
      <c r="J55" s="14">
        <f t="shared" ref="J55:J62" ca="1" si="8">I55*$N$26</f>
        <v>56.445959739430613</v>
      </c>
      <c r="K55" s="15">
        <v>1</v>
      </c>
      <c r="L55" s="4"/>
      <c r="N55" s="11"/>
    </row>
    <row r="56" spans="1:66" ht="15.75" x14ac:dyDescent="0.25">
      <c r="A56" s="3">
        <v>52</v>
      </c>
      <c r="B56" s="15">
        <v>5</v>
      </c>
      <c r="C56" s="16" t="s">
        <v>65</v>
      </c>
      <c r="D56" s="16" t="s">
        <v>13</v>
      </c>
      <c r="E56" s="17">
        <v>94.27</v>
      </c>
      <c r="F56" s="17">
        <v>4.72</v>
      </c>
      <c r="G56" s="49">
        <v>0</v>
      </c>
      <c r="H56" s="48">
        <f t="shared" si="7"/>
        <v>33.19691936083241</v>
      </c>
      <c r="I56" s="17">
        <f>1422.86/10.764</f>
        <v>132.18691936083241</v>
      </c>
      <c r="J56" s="14">
        <f t="shared" ca="1" si="8"/>
        <v>50.235304812353398</v>
      </c>
      <c r="K56" s="15">
        <v>1</v>
      </c>
      <c r="L56" s="4"/>
      <c r="N56" s="11"/>
    </row>
    <row r="57" spans="1:66" ht="15.75" x14ac:dyDescent="0.25">
      <c r="A57" s="3">
        <v>53</v>
      </c>
      <c r="B57" s="15">
        <v>5</v>
      </c>
      <c r="C57" s="16" t="s">
        <v>66</v>
      </c>
      <c r="D57" s="16" t="s">
        <v>13</v>
      </c>
      <c r="E57" s="17">
        <v>94.27</v>
      </c>
      <c r="F57" s="17">
        <v>4.72</v>
      </c>
      <c r="G57" s="49">
        <v>0</v>
      </c>
      <c r="H57" s="48">
        <f t="shared" si="7"/>
        <v>33.839803047194366</v>
      </c>
      <c r="I57" s="17">
        <f>1429.78/10.764</f>
        <v>132.82980304719436</v>
      </c>
      <c r="J57" s="14">
        <f t="shared" ca="1" si="8"/>
        <v>50.479621406608274</v>
      </c>
      <c r="K57" s="15">
        <v>1</v>
      </c>
      <c r="L57" s="4"/>
      <c r="N57" s="11"/>
    </row>
    <row r="58" spans="1:66" ht="15.75" x14ac:dyDescent="0.25">
      <c r="A58" s="3">
        <v>54</v>
      </c>
      <c r="B58" s="15">
        <v>5</v>
      </c>
      <c r="C58" s="24" t="s">
        <v>67</v>
      </c>
      <c r="D58" s="24" t="s">
        <v>13</v>
      </c>
      <c r="E58" s="17">
        <v>89.22</v>
      </c>
      <c r="F58" s="17">
        <v>4.72</v>
      </c>
      <c r="G58" s="49">
        <v>0</v>
      </c>
      <c r="H58" s="48">
        <f t="shared" si="7"/>
        <v>35.563901895206243</v>
      </c>
      <c r="I58" s="17">
        <f>1393.98/10.764</f>
        <v>129.50390189520624</v>
      </c>
      <c r="J58" s="14">
        <f t="shared" ca="1" si="8"/>
        <v>49.215671395867751</v>
      </c>
      <c r="K58" s="15"/>
      <c r="L58" s="15">
        <v>1</v>
      </c>
      <c r="N58" s="11"/>
    </row>
    <row r="59" spans="1:66" ht="15.75" x14ac:dyDescent="0.25">
      <c r="A59" s="3">
        <v>55</v>
      </c>
      <c r="B59" s="15">
        <v>5</v>
      </c>
      <c r="C59" s="1" t="s">
        <v>68</v>
      </c>
      <c r="D59" s="1" t="s">
        <v>13</v>
      </c>
      <c r="E59" s="17">
        <v>106.23</v>
      </c>
      <c r="F59" s="17">
        <v>5.19</v>
      </c>
      <c r="G59" s="49">
        <v>0</v>
      </c>
      <c r="H59" s="48">
        <f t="shared" si="7"/>
        <v>41.294604236343375</v>
      </c>
      <c r="I59" s="17">
        <f>1643.82/10.764</f>
        <v>152.71460423634338</v>
      </c>
      <c r="J59" s="14">
        <f t="shared" ca="1" si="8"/>
        <v>58.036489012722804</v>
      </c>
      <c r="K59" s="15">
        <v>1</v>
      </c>
      <c r="L59" s="4"/>
      <c r="N59" s="11"/>
    </row>
    <row r="60" spans="1:66" ht="15.75" x14ac:dyDescent="0.25">
      <c r="A60" s="3">
        <v>56</v>
      </c>
      <c r="B60" s="15">
        <v>5</v>
      </c>
      <c r="C60" s="1" t="s">
        <v>69</v>
      </c>
      <c r="D60" s="1" t="s">
        <v>13</v>
      </c>
      <c r="E60" s="17">
        <v>105.74</v>
      </c>
      <c r="F60" s="17">
        <v>5.52</v>
      </c>
      <c r="G60" s="49">
        <v>0</v>
      </c>
      <c r="H60" s="48">
        <f t="shared" si="7"/>
        <v>36.981360089186211</v>
      </c>
      <c r="I60" s="17">
        <f>1595.67/10.764</f>
        <v>148.2413600891862</v>
      </c>
      <c r="J60" s="14">
        <f t="shared" ca="1" si="8"/>
        <v>56.336511554143037</v>
      </c>
      <c r="K60" s="15">
        <v>1</v>
      </c>
      <c r="L60" s="4"/>
      <c r="N60" s="11"/>
    </row>
    <row r="61" spans="1:66" ht="15.75" x14ac:dyDescent="0.25">
      <c r="A61" s="3">
        <v>57</v>
      </c>
      <c r="B61" s="15">
        <v>5</v>
      </c>
      <c r="C61" s="1" t="s">
        <v>70</v>
      </c>
      <c r="D61" s="1" t="s">
        <v>13</v>
      </c>
      <c r="E61" s="17">
        <v>105.76</v>
      </c>
      <c r="F61" s="17">
        <v>5.53</v>
      </c>
      <c r="G61" s="49">
        <v>0</v>
      </c>
      <c r="H61" s="48">
        <f t="shared" si="7"/>
        <v>37.277447045707916</v>
      </c>
      <c r="I61" s="17">
        <f>1599.18/10.764</f>
        <v>148.56744704570792</v>
      </c>
      <c r="J61" s="14">
        <f t="shared" ca="1" si="8"/>
        <v>56.46043514458156</v>
      </c>
      <c r="K61" s="20">
        <v>1</v>
      </c>
      <c r="L61" s="15"/>
      <c r="N61" s="11"/>
    </row>
    <row r="62" spans="1:66" s="4" customFormat="1" ht="15.75" x14ac:dyDescent="0.25">
      <c r="A62" s="3">
        <v>58</v>
      </c>
      <c r="B62" s="15">
        <v>5</v>
      </c>
      <c r="C62" s="38" t="s">
        <v>71</v>
      </c>
      <c r="D62" s="38" t="s">
        <v>13</v>
      </c>
      <c r="E62" s="22">
        <v>105.76</v>
      </c>
      <c r="F62" s="22">
        <v>5.53</v>
      </c>
      <c r="G62" s="49">
        <v>0</v>
      </c>
      <c r="H62" s="48">
        <f t="shared" si="7"/>
        <v>37.889672984020805</v>
      </c>
      <c r="I62" s="17">
        <f>1605.77/10.764</f>
        <v>149.17967298402081</v>
      </c>
      <c r="J62" s="14">
        <f t="shared" ca="1" si="8"/>
        <v>56.693100802983231</v>
      </c>
      <c r="K62" s="15">
        <v>1</v>
      </c>
      <c r="L62" s="15"/>
      <c r="M62" s="5"/>
      <c r="N62" s="11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</row>
    <row r="63" spans="1:66" s="4" customFormat="1" ht="15.75" x14ac:dyDescent="0.25">
      <c r="A63" s="3"/>
      <c r="B63" s="15"/>
      <c r="C63" s="39"/>
      <c r="D63" s="39"/>
      <c r="E63" s="22"/>
      <c r="F63" s="22"/>
      <c r="G63" s="49"/>
      <c r="H63" s="49" t="s">
        <v>73</v>
      </c>
      <c r="I63" s="41">
        <f ca="1">SUM(I5:I63)</f>
        <v>8720.0913600891872</v>
      </c>
      <c r="J63" s="42">
        <f ca="1">SUM(J5:J62)</f>
        <v>3313.9163048443329</v>
      </c>
      <c r="K63" s="40"/>
      <c r="L63" s="15"/>
      <c r="M63" s="5"/>
      <c r="N63" s="11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</row>
    <row r="64" spans="1:66" s="4" customFormat="1" ht="15.75" x14ac:dyDescent="0.25">
      <c r="A64" s="3"/>
      <c r="B64" s="15"/>
      <c r="C64" s="39"/>
      <c r="D64" s="39"/>
      <c r="E64" s="22"/>
      <c r="F64" s="22"/>
      <c r="G64" s="49"/>
      <c r="H64" s="50" t="s">
        <v>74</v>
      </c>
      <c r="I64" s="43">
        <f ca="1">I63*10.764</f>
        <v>93863.063399999999</v>
      </c>
      <c r="J64" s="44">
        <f ca="1">J63*10.764</f>
        <v>35670.995105344395</v>
      </c>
      <c r="K64" s="40"/>
      <c r="L64" s="15"/>
      <c r="M64" s="5"/>
      <c r="N64" s="11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</row>
    <row r="65" spans="1:66" s="4" customFormat="1" ht="15.75" x14ac:dyDescent="0.25">
      <c r="A65" s="7"/>
      <c r="B65" s="15"/>
      <c r="C65" s="39"/>
      <c r="D65" s="39"/>
      <c r="E65" s="22"/>
      <c r="F65" s="22"/>
      <c r="G65" s="49"/>
      <c r="H65" s="50"/>
      <c r="I65" s="54"/>
      <c r="J65" s="55"/>
      <c r="K65" s="40"/>
      <c r="L65" s="15"/>
      <c r="M65" s="5"/>
      <c r="N65" s="11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</row>
    <row r="66" spans="1:66" s="4" customFormat="1" x14ac:dyDescent="0.25">
      <c r="A66" s="18"/>
      <c r="B66" s="15"/>
      <c r="C66" s="15"/>
      <c r="D66" s="15"/>
      <c r="E66" s="17"/>
      <c r="F66" s="17"/>
      <c r="G66" s="49"/>
      <c r="H66" s="51"/>
      <c r="I66" s="59" t="s">
        <v>76</v>
      </c>
      <c r="J66" s="60"/>
      <c r="K66" s="10"/>
      <c r="L66" s="7">
        <v>8</v>
      </c>
      <c r="M66" s="5"/>
      <c r="N66" s="11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</row>
    <row r="67" spans="1:66" s="4" customFormat="1" x14ac:dyDescent="0.25">
      <c r="A67" s="15"/>
      <c r="B67" s="15"/>
      <c r="C67" s="15"/>
      <c r="D67" s="15"/>
      <c r="E67" s="15"/>
      <c r="F67" s="15"/>
      <c r="G67" s="52"/>
      <c r="H67" s="52"/>
      <c r="I67" s="59" t="s">
        <v>77</v>
      </c>
      <c r="J67" s="60"/>
      <c r="K67" s="7">
        <f>SUM(K5:K62)</f>
        <v>54</v>
      </c>
      <c r="L67" s="7">
        <f>SUM(L5:L66)</f>
        <v>17</v>
      </c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</row>
    <row r="68" spans="1:66" x14ac:dyDescent="0.25">
      <c r="A68" s="27"/>
      <c r="B68" s="28"/>
      <c r="C68" s="28"/>
      <c r="D68" s="28"/>
      <c r="E68" s="29"/>
      <c r="F68" s="29"/>
      <c r="G68" s="50"/>
      <c r="H68" s="52"/>
      <c r="I68" s="61" t="s">
        <v>78</v>
      </c>
      <c r="J68" s="61"/>
      <c r="K68" s="64">
        <f>K67+L67</f>
        <v>71</v>
      </c>
      <c r="L68" s="65"/>
    </row>
    <row r="69" spans="1:66" x14ac:dyDescent="0.25">
      <c r="A69" s="18"/>
      <c r="B69" s="15"/>
      <c r="C69" s="15"/>
      <c r="D69" s="15"/>
      <c r="E69" s="17"/>
      <c r="F69" s="17"/>
      <c r="G69" s="49"/>
      <c r="H69" s="49"/>
      <c r="I69" s="62"/>
      <c r="J69" s="63"/>
      <c r="K69" s="4"/>
      <c r="L69" s="4"/>
    </row>
    <row r="70" spans="1:66" x14ac:dyDescent="0.25">
      <c r="A70" s="30"/>
      <c r="E70" s="31"/>
      <c r="F70" s="31"/>
      <c r="G70" s="53"/>
      <c r="H70" s="53"/>
      <c r="I70" s="31"/>
      <c r="J70" s="32"/>
    </row>
    <row r="71" spans="1:66" x14ac:dyDescent="0.25">
      <c r="A71" s="30"/>
      <c r="E71" s="31"/>
      <c r="F71" s="31"/>
      <c r="G71" s="53"/>
      <c r="H71" s="53"/>
      <c r="I71" s="31"/>
      <c r="J71" s="32"/>
    </row>
    <row r="72" spans="1:66" x14ac:dyDescent="0.25">
      <c r="A72" s="30"/>
      <c r="E72" s="31"/>
      <c r="F72" s="31"/>
      <c r="G72" s="53"/>
      <c r="H72" s="53"/>
      <c r="I72" s="31"/>
      <c r="J72" s="32"/>
    </row>
    <row r="73" spans="1:66" x14ac:dyDescent="0.25">
      <c r="A73" s="30"/>
      <c r="E73" s="31"/>
      <c r="F73" s="31"/>
      <c r="G73" s="53"/>
      <c r="H73" s="53"/>
      <c r="I73" s="31"/>
      <c r="J73" s="32"/>
    </row>
    <row r="74" spans="1:66" x14ac:dyDescent="0.25">
      <c r="A74" s="30"/>
      <c r="E74" s="31"/>
      <c r="F74" s="31"/>
      <c r="G74" s="53"/>
      <c r="H74" s="53"/>
      <c r="I74" s="31"/>
      <c r="J74" s="32"/>
    </row>
    <row r="75" spans="1:66" x14ac:dyDescent="0.25">
      <c r="A75" s="30"/>
      <c r="E75" s="31"/>
      <c r="F75" s="31"/>
      <c r="G75" s="53"/>
      <c r="H75" s="53"/>
      <c r="I75" s="31"/>
      <c r="J75" s="32"/>
    </row>
    <row r="76" spans="1:66" x14ac:dyDescent="0.25">
      <c r="A76" s="30"/>
      <c r="E76" s="31"/>
      <c r="F76" s="31"/>
      <c r="G76" s="53"/>
      <c r="H76" s="53"/>
      <c r="I76" s="31"/>
      <c r="J76" s="32"/>
    </row>
    <row r="77" spans="1:66" x14ac:dyDescent="0.25">
      <c r="A77" s="30"/>
      <c r="E77" s="31"/>
      <c r="F77" s="31"/>
      <c r="G77" s="53"/>
      <c r="H77" s="53"/>
      <c r="I77" s="31"/>
      <c r="J77" s="32"/>
    </row>
    <row r="78" spans="1:66" x14ac:dyDescent="0.25">
      <c r="A78" s="30"/>
      <c r="E78" s="31"/>
      <c r="F78" s="31"/>
      <c r="G78" s="53"/>
      <c r="H78" s="53"/>
      <c r="I78" s="31"/>
      <c r="J78" s="32"/>
    </row>
    <row r="79" spans="1:66" x14ac:dyDescent="0.25">
      <c r="A79" s="30"/>
      <c r="E79" s="31"/>
      <c r="F79" s="31"/>
      <c r="G79" s="53"/>
      <c r="H79" s="53"/>
      <c r="I79" s="31"/>
      <c r="J79" s="32"/>
    </row>
    <row r="80" spans="1:66" x14ac:dyDescent="0.25">
      <c r="A80" s="30"/>
      <c r="E80" s="31"/>
      <c r="F80" s="31"/>
      <c r="G80" s="53"/>
      <c r="H80" s="53"/>
      <c r="I80" s="31"/>
      <c r="J80" s="32"/>
    </row>
    <row r="82" spans="1:10" x14ac:dyDescent="0.25">
      <c r="A82" s="30"/>
      <c r="E82" s="31"/>
      <c r="F82" s="31"/>
      <c r="G82" s="53"/>
      <c r="H82" s="53"/>
      <c r="I82" s="31"/>
      <c r="J82" s="32"/>
    </row>
    <row r="83" spans="1:10" x14ac:dyDescent="0.25">
      <c r="A83" s="30"/>
      <c r="E83" s="31"/>
      <c r="F83" s="31"/>
      <c r="G83" s="53"/>
      <c r="H83" s="53"/>
      <c r="I83" s="31"/>
      <c r="J83" s="32"/>
    </row>
    <row r="84" spans="1:10" x14ac:dyDescent="0.25">
      <c r="A84" s="30"/>
      <c r="E84" s="31"/>
      <c r="F84" s="31"/>
      <c r="G84" s="53"/>
      <c r="H84" s="53"/>
      <c r="I84" s="31"/>
      <c r="J84" s="32"/>
    </row>
    <row r="85" spans="1:10" x14ac:dyDescent="0.25">
      <c r="A85" s="30"/>
      <c r="E85" s="31"/>
      <c r="F85" s="31"/>
      <c r="G85" s="53"/>
      <c r="H85" s="53"/>
      <c r="I85" s="31"/>
      <c r="J85" s="32"/>
    </row>
    <row r="86" spans="1:10" x14ac:dyDescent="0.25">
      <c r="A86" s="30"/>
      <c r="E86" s="31"/>
      <c r="F86" s="31"/>
      <c r="G86" s="53"/>
      <c r="H86" s="53"/>
      <c r="I86" s="31"/>
      <c r="J86" s="32"/>
    </row>
    <row r="87" spans="1:10" x14ac:dyDescent="0.25">
      <c r="A87" s="30"/>
      <c r="E87" s="31"/>
      <c r="F87" s="31"/>
      <c r="G87" s="53"/>
      <c r="H87" s="53"/>
      <c r="I87" s="31"/>
      <c r="J87" s="32"/>
    </row>
    <row r="88" spans="1:10" x14ac:dyDescent="0.25">
      <c r="A88" s="30"/>
      <c r="E88" s="31"/>
      <c r="F88" s="31"/>
      <c r="G88" s="53"/>
      <c r="H88" s="53"/>
      <c r="I88" s="31"/>
      <c r="J88" s="32"/>
    </row>
    <row r="89" spans="1:10" x14ac:dyDescent="0.25">
      <c r="A89" s="30"/>
      <c r="E89" s="31"/>
      <c r="F89" s="31"/>
      <c r="G89" s="53"/>
      <c r="H89" s="53"/>
      <c r="I89" s="31"/>
      <c r="J89" s="32"/>
    </row>
    <row r="90" spans="1:10" x14ac:dyDescent="0.25">
      <c r="A90" s="30"/>
      <c r="E90" s="31"/>
      <c r="F90" s="31"/>
      <c r="G90" s="53"/>
      <c r="H90" s="53"/>
      <c r="I90" s="31"/>
      <c r="J90" s="32"/>
    </row>
    <row r="91" spans="1:10" x14ac:dyDescent="0.25">
      <c r="A91" s="30"/>
      <c r="E91" s="31"/>
      <c r="F91" s="31"/>
      <c r="G91" s="53"/>
      <c r="H91" s="53"/>
      <c r="I91" s="31"/>
      <c r="J91" s="32"/>
    </row>
    <row r="92" spans="1:10" x14ac:dyDescent="0.25">
      <c r="A92" s="30"/>
      <c r="E92" s="31"/>
      <c r="F92" s="31"/>
      <c r="G92" s="53"/>
      <c r="H92" s="53"/>
      <c r="I92" s="31"/>
      <c r="J92" s="32"/>
    </row>
    <row r="93" spans="1:10" x14ac:dyDescent="0.25">
      <c r="A93" s="30"/>
      <c r="E93" s="31"/>
      <c r="F93" s="31"/>
      <c r="G93" s="53"/>
      <c r="H93" s="53"/>
      <c r="I93" s="31"/>
      <c r="J93" s="32"/>
    </row>
    <row r="94" spans="1:10" x14ac:dyDescent="0.25">
      <c r="A94" s="30"/>
      <c r="E94" s="31"/>
      <c r="F94" s="31"/>
      <c r="G94" s="53"/>
      <c r="H94" s="53"/>
      <c r="I94" s="31"/>
      <c r="J94" s="32"/>
    </row>
    <row r="95" spans="1:10" x14ac:dyDescent="0.25">
      <c r="A95" s="30"/>
      <c r="E95" s="31"/>
      <c r="F95" s="31"/>
      <c r="G95" s="53"/>
      <c r="H95" s="53"/>
      <c r="I95" s="31"/>
      <c r="J95" s="32"/>
    </row>
    <row r="97" spans="1:10" x14ac:dyDescent="0.25">
      <c r="A97" s="30"/>
      <c r="E97" s="31"/>
      <c r="F97" s="31"/>
      <c r="G97" s="53"/>
      <c r="H97" s="53"/>
      <c r="I97" s="31"/>
      <c r="J97" s="32"/>
    </row>
    <row r="98" spans="1:10" x14ac:dyDescent="0.25">
      <c r="A98" s="30"/>
      <c r="E98" s="31"/>
      <c r="F98" s="31"/>
      <c r="G98" s="53"/>
      <c r="H98" s="53"/>
      <c r="I98" s="31"/>
      <c r="J98" s="32"/>
    </row>
    <row r="99" spans="1:10" x14ac:dyDescent="0.25">
      <c r="A99" s="30"/>
      <c r="E99" s="31"/>
      <c r="F99" s="31"/>
      <c r="G99" s="53"/>
      <c r="H99" s="53"/>
      <c r="I99" s="31"/>
      <c r="J99" s="32"/>
    </row>
    <row r="100" spans="1:10" x14ac:dyDescent="0.25">
      <c r="A100" s="30"/>
      <c r="E100" s="31"/>
      <c r="F100" s="31"/>
      <c r="G100" s="53"/>
      <c r="H100" s="53"/>
      <c r="I100" s="31"/>
      <c r="J100" s="32"/>
    </row>
    <row r="101" spans="1:10" x14ac:dyDescent="0.25">
      <c r="A101" s="30"/>
      <c r="E101" s="31"/>
      <c r="F101" s="31"/>
      <c r="G101" s="53"/>
      <c r="H101" s="53"/>
      <c r="I101" s="31"/>
      <c r="J101" s="32"/>
    </row>
    <row r="102" spans="1:10" x14ac:dyDescent="0.25">
      <c r="A102" s="30"/>
      <c r="E102" s="31"/>
      <c r="F102" s="31"/>
      <c r="G102" s="53"/>
      <c r="H102" s="53"/>
      <c r="I102" s="31"/>
      <c r="J102" s="32"/>
    </row>
    <row r="103" spans="1:10" x14ac:dyDescent="0.25">
      <c r="A103" s="30"/>
      <c r="E103" s="31"/>
      <c r="F103" s="31"/>
      <c r="G103" s="53"/>
      <c r="H103" s="53"/>
      <c r="I103" s="31"/>
      <c r="J103" s="32"/>
    </row>
    <row r="104" spans="1:10" x14ac:dyDescent="0.25">
      <c r="A104" s="30"/>
      <c r="E104" s="31"/>
      <c r="F104" s="31"/>
      <c r="G104" s="53"/>
      <c r="H104" s="53"/>
      <c r="I104" s="31"/>
      <c r="J104" s="32"/>
    </row>
    <row r="105" spans="1:10" x14ac:dyDescent="0.25">
      <c r="A105" s="30"/>
      <c r="E105" s="31"/>
      <c r="F105" s="31"/>
      <c r="G105" s="53"/>
      <c r="H105" s="53"/>
      <c r="I105" s="31"/>
      <c r="J105" s="32"/>
    </row>
    <row r="106" spans="1:10" x14ac:dyDescent="0.25">
      <c r="A106" s="30"/>
      <c r="E106" s="31"/>
      <c r="F106" s="31"/>
      <c r="G106" s="53"/>
      <c r="H106" s="53"/>
      <c r="I106" s="31"/>
      <c r="J106" s="32"/>
    </row>
    <row r="107" spans="1:10" x14ac:dyDescent="0.25">
      <c r="A107" s="30"/>
      <c r="E107" s="31"/>
      <c r="F107" s="31"/>
      <c r="G107" s="53"/>
      <c r="H107" s="53"/>
      <c r="I107" s="31"/>
      <c r="J107" s="32"/>
    </row>
    <row r="108" spans="1:10" x14ac:dyDescent="0.25">
      <c r="A108" s="30"/>
      <c r="E108" s="31"/>
      <c r="F108" s="31"/>
      <c r="G108" s="53"/>
      <c r="H108" s="53"/>
      <c r="I108" s="31"/>
      <c r="J108" s="32"/>
    </row>
    <row r="109" spans="1:10" x14ac:dyDescent="0.25">
      <c r="A109" s="30"/>
      <c r="E109" s="31"/>
      <c r="F109" s="31"/>
      <c r="G109" s="53"/>
      <c r="H109" s="53"/>
      <c r="I109" s="31"/>
      <c r="J109" s="32"/>
    </row>
    <row r="110" spans="1:10" x14ac:dyDescent="0.25">
      <c r="A110" s="30"/>
      <c r="E110" s="31"/>
      <c r="F110" s="31"/>
      <c r="G110" s="53"/>
      <c r="H110" s="53"/>
      <c r="I110" s="31"/>
      <c r="J110" s="32"/>
    </row>
    <row r="112" spans="1:10" x14ac:dyDescent="0.25">
      <c r="A112" s="30"/>
      <c r="E112" s="31"/>
      <c r="F112" s="31"/>
      <c r="G112" s="53"/>
      <c r="H112" s="53"/>
      <c r="I112" s="31"/>
      <c r="J112" s="32"/>
    </row>
    <row r="113" spans="1:10" x14ac:dyDescent="0.25">
      <c r="A113" s="30"/>
      <c r="E113" s="31"/>
      <c r="F113" s="31"/>
      <c r="G113" s="53"/>
      <c r="H113" s="53"/>
      <c r="I113" s="31"/>
      <c r="J113" s="32"/>
    </row>
    <row r="114" spans="1:10" x14ac:dyDescent="0.25">
      <c r="A114" s="30"/>
      <c r="E114" s="31"/>
      <c r="F114" s="31"/>
      <c r="G114" s="53"/>
      <c r="H114" s="53"/>
      <c r="I114" s="31"/>
      <c r="J114" s="32"/>
    </row>
    <row r="115" spans="1:10" x14ac:dyDescent="0.25">
      <c r="A115" s="30"/>
      <c r="E115" s="31"/>
      <c r="F115" s="31"/>
      <c r="G115" s="53"/>
      <c r="H115" s="53"/>
      <c r="I115" s="31"/>
      <c r="J115" s="32"/>
    </row>
    <row r="116" spans="1:10" x14ac:dyDescent="0.25">
      <c r="A116" s="30"/>
      <c r="E116" s="31"/>
      <c r="F116" s="31"/>
      <c r="G116" s="53"/>
      <c r="H116" s="53"/>
      <c r="I116" s="31"/>
      <c r="J116" s="32"/>
    </row>
    <row r="117" spans="1:10" x14ac:dyDescent="0.25">
      <c r="A117" s="30"/>
      <c r="E117" s="31"/>
      <c r="F117" s="31"/>
      <c r="G117" s="53"/>
      <c r="H117" s="53"/>
      <c r="I117" s="31"/>
      <c r="J117" s="32"/>
    </row>
    <row r="118" spans="1:10" x14ac:dyDescent="0.25">
      <c r="A118" s="30"/>
      <c r="E118" s="31"/>
      <c r="F118" s="31"/>
      <c r="G118" s="53"/>
      <c r="H118" s="53"/>
      <c r="I118" s="31"/>
      <c r="J118" s="32"/>
    </row>
    <row r="119" spans="1:10" x14ac:dyDescent="0.25">
      <c r="A119" s="30"/>
      <c r="E119" s="31"/>
      <c r="F119" s="31"/>
      <c r="G119" s="53"/>
      <c r="H119" s="53"/>
      <c r="I119" s="31"/>
      <c r="J119" s="32"/>
    </row>
    <row r="120" spans="1:10" x14ac:dyDescent="0.25">
      <c r="A120" s="30"/>
      <c r="E120" s="31"/>
      <c r="F120" s="31"/>
      <c r="G120" s="53"/>
      <c r="H120" s="53"/>
      <c r="I120" s="31"/>
      <c r="J120" s="32"/>
    </row>
    <row r="121" spans="1:10" x14ac:dyDescent="0.25">
      <c r="A121" s="30"/>
      <c r="E121" s="31"/>
      <c r="F121" s="31"/>
      <c r="G121" s="53"/>
      <c r="H121" s="53"/>
      <c r="I121" s="31"/>
      <c r="J121" s="32"/>
    </row>
    <row r="122" spans="1:10" x14ac:dyDescent="0.25">
      <c r="A122" s="30"/>
      <c r="E122" s="31"/>
      <c r="F122" s="31"/>
      <c r="G122" s="53"/>
      <c r="H122" s="53"/>
      <c r="I122" s="31"/>
      <c r="J122" s="32"/>
    </row>
    <row r="123" spans="1:10" x14ac:dyDescent="0.25">
      <c r="A123" s="30"/>
      <c r="E123" s="31"/>
      <c r="F123" s="31"/>
      <c r="G123" s="53"/>
      <c r="H123" s="53"/>
      <c r="I123" s="31"/>
      <c r="J123" s="32"/>
    </row>
    <row r="124" spans="1:10" x14ac:dyDescent="0.25">
      <c r="A124" s="30"/>
      <c r="E124" s="31"/>
      <c r="F124" s="31"/>
      <c r="G124" s="53"/>
      <c r="H124" s="53"/>
      <c r="I124" s="31"/>
      <c r="J124" s="32"/>
    </row>
    <row r="125" spans="1:10" x14ac:dyDescent="0.25">
      <c r="A125" s="30"/>
      <c r="E125" s="31"/>
      <c r="F125" s="31"/>
      <c r="G125" s="53"/>
      <c r="H125" s="53"/>
      <c r="I125" s="31"/>
      <c r="J125" s="32"/>
    </row>
    <row r="127" spans="1:10" x14ac:dyDescent="0.25">
      <c r="A127" s="30"/>
      <c r="E127" s="31"/>
      <c r="F127" s="31"/>
      <c r="G127" s="53"/>
      <c r="H127" s="53"/>
      <c r="I127" s="31"/>
      <c r="J127" s="32"/>
    </row>
    <row r="128" spans="1:10" x14ac:dyDescent="0.25">
      <c r="A128" s="30"/>
      <c r="E128" s="31"/>
      <c r="F128" s="31"/>
      <c r="G128" s="53"/>
      <c r="H128" s="53"/>
      <c r="I128" s="31"/>
      <c r="J128" s="32"/>
    </row>
    <row r="129" spans="1:10" x14ac:dyDescent="0.25">
      <c r="A129" s="30"/>
      <c r="E129" s="31"/>
      <c r="F129" s="31"/>
      <c r="G129" s="53"/>
      <c r="H129" s="53"/>
      <c r="I129" s="31"/>
      <c r="J129" s="32"/>
    </row>
    <row r="130" spans="1:10" x14ac:dyDescent="0.25">
      <c r="A130" s="30"/>
      <c r="E130" s="31"/>
      <c r="F130" s="31"/>
      <c r="G130" s="53"/>
      <c r="H130" s="53"/>
      <c r="I130" s="31"/>
      <c r="J130" s="32"/>
    </row>
    <row r="131" spans="1:10" x14ac:dyDescent="0.25">
      <c r="A131" s="30"/>
      <c r="E131" s="31"/>
      <c r="F131" s="31"/>
      <c r="G131" s="53"/>
      <c r="H131" s="53"/>
      <c r="I131" s="31"/>
      <c r="J131" s="32"/>
    </row>
    <row r="132" spans="1:10" x14ac:dyDescent="0.25">
      <c r="A132" s="30"/>
      <c r="E132" s="31"/>
      <c r="F132" s="31"/>
      <c r="G132" s="53"/>
      <c r="H132" s="53"/>
      <c r="I132" s="31"/>
      <c r="J132" s="32"/>
    </row>
    <row r="133" spans="1:10" x14ac:dyDescent="0.25">
      <c r="A133" s="30"/>
      <c r="E133" s="31"/>
      <c r="F133" s="31"/>
      <c r="G133" s="53"/>
      <c r="H133" s="53"/>
      <c r="I133" s="31"/>
      <c r="J133" s="32"/>
    </row>
    <row r="134" spans="1:10" x14ac:dyDescent="0.25">
      <c r="A134" s="30"/>
      <c r="E134" s="31"/>
      <c r="F134" s="31"/>
      <c r="G134" s="53"/>
      <c r="H134" s="53"/>
      <c r="I134" s="31"/>
      <c r="J134" s="32"/>
    </row>
    <row r="135" spans="1:10" x14ac:dyDescent="0.25">
      <c r="A135" s="30"/>
      <c r="E135" s="31"/>
      <c r="F135" s="31"/>
      <c r="G135" s="53"/>
      <c r="H135" s="53"/>
      <c r="I135" s="31"/>
      <c r="J135" s="32"/>
    </row>
    <row r="136" spans="1:10" x14ac:dyDescent="0.25">
      <c r="A136" s="30"/>
      <c r="E136" s="31"/>
      <c r="F136" s="31"/>
      <c r="G136" s="53"/>
      <c r="H136" s="53"/>
      <c r="I136" s="31"/>
      <c r="J136" s="32"/>
    </row>
    <row r="137" spans="1:10" x14ac:dyDescent="0.25">
      <c r="A137" s="30"/>
      <c r="E137" s="31"/>
      <c r="F137" s="31"/>
      <c r="G137" s="53"/>
      <c r="H137" s="53"/>
      <c r="I137" s="31"/>
      <c r="J137" s="32"/>
    </row>
    <row r="138" spans="1:10" x14ac:dyDescent="0.25">
      <c r="A138" s="30"/>
      <c r="E138" s="31"/>
      <c r="F138" s="31"/>
      <c r="G138" s="53"/>
      <c r="H138" s="53"/>
      <c r="I138" s="31"/>
      <c r="J138" s="32"/>
    </row>
    <row r="139" spans="1:10" x14ac:dyDescent="0.25">
      <c r="A139" s="30"/>
      <c r="E139" s="31"/>
      <c r="F139" s="31"/>
      <c r="G139" s="53"/>
      <c r="H139" s="53"/>
      <c r="I139" s="31"/>
      <c r="J139" s="32"/>
    </row>
    <row r="140" spans="1:10" x14ac:dyDescent="0.25">
      <c r="A140" s="30"/>
      <c r="E140" s="31"/>
      <c r="F140" s="31"/>
      <c r="G140" s="53"/>
      <c r="H140" s="53"/>
      <c r="I140" s="31"/>
      <c r="J140" s="32"/>
    </row>
    <row r="142" spans="1:10" x14ac:dyDescent="0.25">
      <c r="A142" s="30"/>
      <c r="E142" s="31"/>
      <c r="F142" s="31"/>
      <c r="G142" s="53"/>
      <c r="H142" s="53"/>
      <c r="I142" s="31"/>
      <c r="J142" s="32"/>
    </row>
    <row r="143" spans="1:10" x14ac:dyDescent="0.25">
      <c r="A143" s="30"/>
      <c r="E143" s="31"/>
      <c r="F143" s="31"/>
      <c r="G143" s="53"/>
      <c r="H143" s="53"/>
      <c r="I143" s="31"/>
      <c r="J143" s="32"/>
    </row>
    <row r="144" spans="1:10" x14ac:dyDescent="0.25">
      <c r="A144" s="30"/>
      <c r="E144" s="31"/>
      <c r="F144" s="31"/>
      <c r="G144" s="53"/>
      <c r="H144" s="53"/>
      <c r="I144" s="31"/>
      <c r="J144" s="32"/>
    </row>
    <row r="145" spans="1:10" x14ac:dyDescent="0.25">
      <c r="A145" s="30"/>
      <c r="E145" s="31"/>
      <c r="F145" s="31"/>
      <c r="G145" s="53"/>
      <c r="H145" s="53"/>
      <c r="I145" s="31"/>
      <c r="J145" s="32"/>
    </row>
    <row r="146" spans="1:10" x14ac:dyDescent="0.25">
      <c r="A146" s="30"/>
      <c r="E146" s="31"/>
      <c r="F146" s="31"/>
      <c r="G146" s="53"/>
      <c r="H146" s="53"/>
      <c r="I146" s="31"/>
      <c r="J146" s="32"/>
    </row>
    <row r="147" spans="1:10" x14ac:dyDescent="0.25">
      <c r="A147" s="30"/>
      <c r="E147" s="31"/>
      <c r="F147" s="31"/>
      <c r="G147" s="53"/>
      <c r="H147" s="53"/>
      <c r="I147" s="31"/>
      <c r="J147" s="32"/>
    </row>
    <row r="148" spans="1:10" x14ac:dyDescent="0.25">
      <c r="A148" s="30"/>
      <c r="E148" s="31"/>
      <c r="F148" s="31"/>
      <c r="G148" s="53"/>
      <c r="H148" s="53"/>
      <c r="I148" s="31"/>
      <c r="J148" s="32"/>
    </row>
    <row r="149" spans="1:10" x14ac:dyDescent="0.25">
      <c r="A149" s="30"/>
      <c r="E149" s="31"/>
      <c r="F149" s="31"/>
      <c r="G149" s="53"/>
      <c r="H149" s="53"/>
      <c r="I149" s="31"/>
      <c r="J149" s="32"/>
    </row>
    <row r="150" spans="1:10" x14ac:dyDescent="0.25">
      <c r="A150" s="30"/>
      <c r="E150" s="31"/>
      <c r="F150" s="31"/>
      <c r="G150" s="53"/>
      <c r="H150" s="53"/>
      <c r="I150" s="31"/>
      <c r="J150" s="32"/>
    </row>
    <row r="151" spans="1:10" x14ac:dyDescent="0.25">
      <c r="A151" s="30"/>
      <c r="E151" s="31"/>
      <c r="F151" s="31"/>
      <c r="G151" s="53"/>
      <c r="H151" s="53"/>
      <c r="I151" s="31"/>
      <c r="J151" s="32"/>
    </row>
    <row r="152" spans="1:10" x14ac:dyDescent="0.25">
      <c r="A152" s="30"/>
      <c r="E152" s="31"/>
      <c r="F152" s="31"/>
      <c r="G152" s="53"/>
      <c r="H152" s="53"/>
      <c r="I152" s="31"/>
      <c r="J152" s="32"/>
    </row>
    <row r="153" spans="1:10" x14ac:dyDescent="0.25">
      <c r="A153" s="30"/>
      <c r="E153" s="31"/>
      <c r="F153" s="31"/>
      <c r="G153" s="53"/>
      <c r="H153" s="53"/>
      <c r="I153" s="31"/>
      <c r="J153" s="32"/>
    </row>
    <row r="154" spans="1:10" x14ac:dyDescent="0.25">
      <c r="A154" s="30"/>
      <c r="E154" s="31"/>
      <c r="F154" s="31"/>
      <c r="G154" s="53"/>
      <c r="H154" s="53"/>
      <c r="I154" s="31"/>
      <c r="J154" s="32"/>
    </row>
    <row r="155" spans="1:10" x14ac:dyDescent="0.25">
      <c r="A155" s="30"/>
      <c r="E155" s="31"/>
      <c r="F155" s="31"/>
      <c r="G155" s="53"/>
      <c r="H155" s="53"/>
      <c r="I155" s="31"/>
      <c r="J155" s="32"/>
    </row>
    <row r="157" spans="1:10" x14ac:dyDescent="0.25">
      <c r="A157" s="30"/>
      <c r="E157" s="31"/>
      <c r="F157" s="31"/>
      <c r="G157" s="53"/>
      <c r="H157" s="53"/>
      <c r="I157" s="31"/>
      <c r="J157" s="32"/>
    </row>
    <row r="158" spans="1:10" x14ac:dyDescent="0.25">
      <c r="A158" s="30"/>
      <c r="E158" s="31"/>
      <c r="F158" s="31"/>
      <c r="G158" s="53"/>
      <c r="H158" s="53"/>
      <c r="I158" s="31"/>
      <c r="J158" s="32"/>
    </row>
    <row r="159" spans="1:10" x14ac:dyDescent="0.25">
      <c r="A159" s="30"/>
      <c r="E159" s="31"/>
      <c r="F159" s="31"/>
      <c r="G159" s="53"/>
      <c r="H159" s="53"/>
      <c r="I159" s="31"/>
      <c r="J159" s="32"/>
    </row>
    <row r="160" spans="1:10" x14ac:dyDescent="0.25">
      <c r="A160" s="30"/>
      <c r="E160" s="31"/>
      <c r="F160" s="31"/>
      <c r="G160" s="53"/>
      <c r="H160" s="53"/>
      <c r="I160" s="31"/>
      <c r="J160" s="32"/>
    </row>
    <row r="161" spans="1:10" x14ac:dyDescent="0.25">
      <c r="A161" s="30"/>
      <c r="E161" s="31"/>
      <c r="F161" s="31"/>
      <c r="G161" s="53"/>
      <c r="H161" s="53"/>
      <c r="I161" s="31"/>
      <c r="J161" s="32"/>
    </row>
    <row r="162" spans="1:10" x14ac:dyDescent="0.25">
      <c r="A162" s="30"/>
      <c r="E162" s="31"/>
      <c r="F162" s="31"/>
      <c r="G162" s="53"/>
      <c r="H162" s="53"/>
      <c r="I162" s="31"/>
      <c r="J162" s="32"/>
    </row>
    <row r="163" spans="1:10" x14ac:dyDescent="0.25">
      <c r="A163" s="30"/>
      <c r="E163" s="31"/>
      <c r="F163" s="31"/>
      <c r="G163" s="53"/>
      <c r="H163" s="53"/>
      <c r="I163" s="31"/>
      <c r="J163" s="32"/>
    </row>
    <row r="164" spans="1:10" x14ac:dyDescent="0.25">
      <c r="A164" s="30"/>
      <c r="E164" s="31"/>
      <c r="F164" s="31"/>
      <c r="G164" s="53"/>
      <c r="H164" s="53"/>
      <c r="I164" s="31"/>
      <c r="J164" s="32"/>
    </row>
    <row r="165" spans="1:10" x14ac:dyDescent="0.25">
      <c r="A165" s="30"/>
      <c r="E165" s="31"/>
      <c r="F165" s="31"/>
      <c r="G165" s="53"/>
      <c r="H165" s="53"/>
      <c r="I165" s="31"/>
      <c r="J165" s="32"/>
    </row>
    <row r="166" spans="1:10" x14ac:dyDescent="0.25">
      <c r="A166" s="30"/>
      <c r="E166" s="31"/>
      <c r="F166" s="31"/>
      <c r="G166" s="53"/>
      <c r="H166" s="53"/>
      <c r="I166" s="31"/>
      <c r="J166" s="32"/>
    </row>
    <row r="167" spans="1:10" x14ac:dyDescent="0.25">
      <c r="A167" s="30"/>
      <c r="E167" s="31"/>
      <c r="F167" s="31"/>
      <c r="G167" s="53"/>
      <c r="H167" s="53"/>
      <c r="I167" s="31"/>
      <c r="J167" s="32"/>
    </row>
    <row r="168" spans="1:10" x14ac:dyDescent="0.25">
      <c r="A168" s="30"/>
      <c r="E168" s="31"/>
      <c r="F168" s="31"/>
      <c r="G168" s="53"/>
      <c r="H168" s="53"/>
      <c r="I168" s="31"/>
      <c r="J168" s="32"/>
    </row>
    <row r="169" spans="1:10" x14ac:dyDescent="0.25">
      <c r="A169" s="30"/>
      <c r="E169" s="31"/>
      <c r="F169" s="31"/>
      <c r="G169" s="53"/>
      <c r="H169" s="53"/>
      <c r="I169" s="31"/>
      <c r="J169" s="32"/>
    </row>
    <row r="170" spans="1:10" x14ac:dyDescent="0.25">
      <c r="A170" s="30"/>
      <c r="E170" s="31"/>
      <c r="F170" s="31"/>
      <c r="G170" s="53"/>
      <c r="H170" s="53"/>
      <c r="I170" s="31"/>
      <c r="J170" s="32"/>
    </row>
    <row r="172" spans="1:10" x14ac:dyDescent="0.25">
      <c r="A172" s="30"/>
      <c r="E172" s="31"/>
      <c r="F172" s="31"/>
      <c r="G172" s="53"/>
      <c r="H172" s="53"/>
      <c r="I172" s="31"/>
      <c r="J172" s="32"/>
    </row>
    <row r="173" spans="1:10" x14ac:dyDescent="0.25">
      <c r="A173" s="30"/>
      <c r="E173" s="31"/>
      <c r="F173" s="31"/>
      <c r="G173" s="53"/>
      <c r="H173" s="53"/>
      <c r="I173" s="31"/>
      <c r="J173" s="32"/>
    </row>
    <row r="174" spans="1:10" x14ac:dyDescent="0.25">
      <c r="A174" s="30"/>
      <c r="E174" s="31"/>
      <c r="F174" s="31"/>
      <c r="G174" s="53"/>
      <c r="H174" s="53"/>
      <c r="I174" s="31"/>
      <c r="J174" s="32"/>
    </row>
    <row r="175" spans="1:10" x14ac:dyDescent="0.25">
      <c r="A175" s="30"/>
      <c r="E175" s="31"/>
      <c r="F175" s="31"/>
      <c r="G175" s="53"/>
      <c r="H175" s="53"/>
      <c r="I175" s="31"/>
      <c r="J175" s="32"/>
    </row>
    <row r="176" spans="1:10" x14ac:dyDescent="0.25">
      <c r="A176" s="30"/>
      <c r="E176" s="31"/>
      <c r="F176" s="31"/>
      <c r="G176" s="53"/>
      <c r="H176" s="53"/>
      <c r="I176" s="31"/>
      <c r="J176" s="32"/>
    </row>
    <row r="177" spans="1:10" x14ac:dyDescent="0.25">
      <c r="A177" s="30"/>
      <c r="E177" s="31"/>
      <c r="F177" s="31"/>
      <c r="G177" s="53"/>
      <c r="H177" s="53"/>
      <c r="I177" s="31"/>
      <c r="J177" s="32"/>
    </row>
    <row r="178" spans="1:10" x14ac:dyDescent="0.25">
      <c r="A178" s="30"/>
      <c r="E178" s="31"/>
      <c r="F178" s="31"/>
      <c r="G178" s="53"/>
      <c r="H178" s="53"/>
      <c r="I178" s="31"/>
      <c r="J178" s="32"/>
    </row>
    <row r="179" spans="1:10" x14ac:dyDescent="0.25">
      <c r="A179" s="30"/>
      <c r="E179" s="31"/>
      <c r="F179" s="31"/>
      <c r="G179" s="53"/>
      <c r="H179" s="53"/>
      <c r="I179" s="31"/>
      <c r="J179" s="32"/>
    </row>
    <row r="180" spans="1:10" x14ac:dyDescent="0.25">
      <c r="A180" s="30"/>
      <c r="E180" s="31"/>
      <c r="F180" s="31"/>
      <c r="G180" s="53"/>
      <c r="H180" s="53"/>
      <c r="I180" s="31"/>
      <c r="J180" s="32"/>
    </row>
    <row r="181" spans="1:10" x14ac:dyDescent="0.25">
      <c r="A181" s="30"/>
      <c r="E181" s="31"/>
      <c r="F181" s="31"/>
      <c r="G181" s="53"/>
      <c r="H181" s="53"/>
      <c r="I181" s="31"/>
      <c r="J181" s="32"/>
    </row>
    <row r="182" spans="1:10" x14ac:dyDescent="0.25">
      <c r="A182" s="30"/>
      <c r="E182" s="31"/>
      <c r="F182" s="31"/>
      <c r="G182" s="53"/>
      <c r="H182" s="53"/>
      <c r="I182" s="31"/>
      <c r="J182" s="32"/>
    </row>
    <row r="183" spans="1:10" x14ac:dyDescent="0.25">
      <c r="A183" s="30"/>
      <c r="E183" s="31"/>
      <c r="F183" s="31"/>
      <c r="G183" s="53"/>
      <c r="H183" s="53"/>
      <c r="I183" s="31"/>
      <c r="J183" s="32"/>
    </row>
    <row r="184" spans="1:10" x14ac:dyDescent="0.25">
      <c r="A184" s="30"/>
      <c r="E184" s="31"/>
      <c r="F184" s="31"/>
      <c r="G184" s="53"/>
      <c r="H184" s="53"/>
      <c r="I184" s="31"/>
      <c r="J184" s="32"/>
    </row>
    <row r="185" spans="1:10" x14ac:dyDescent="0.25">
      <c r="A185" s="30"/>
      <c r="E185" s="31"/>
      <c r="F185" s="31"/>
      <c r="G185" s="53"/>
      <c r="H185" s="53"/>
      <c r="I185" s="31"/>
      <c r="J185" s="32"/>
    </row>
    <row r="187" spans="1:10" x14ac:dyDescent="0.25">
      <c r="A187" s="30"/>
      <c r="E187" s="31"/>
      <c r="F187" s="31"/>
      <c r="G187" s="53"/>
      <c r="H187" s="53"/>
      <c r="I187" s="31"/>
      <c r="J187" s="32"/>
    </row>
    <row r="188" spans="1:10" x14ac:dyDescent="0.25">
      <c r="A188" s="30"/>
      <c r="E188" s="31"/>
      <c r="F188" s="31"/>
      <c r="G188" s="53"/>
      <c r="H188" s="53"/>
      <c r="I188" s="31"/>
      <c r="J188" s="32"/>
    </row>
    <row r="189" spans="1:10" x14ac:dyDescent="0.25">
      <c r="A189" s="30"/>
      <c r="E189" s="31"/>
      <c r="F189" s="31"/>
      <c r="G189" s="53"/>
      <c r="H189" s="53"/>
      <c r="I189" s="31"/>
      <c r="J189" s="32"/>
    </row>
    <row r="190" spans="1:10" x14ac:dyDescent="0.25">
      <c r="A190" s="30"/>
      <c r="E190" s="31"/>
      <c r="F190" s="31"/>
      <c r="G190" s="53"/>
      <c r="H190" s="53"/>
      <c r="I190" s="31"/>
      <c r="J190" s="32"/>
    </row>
    <row r="191" spans="1:10" x14ac:dyDescent="0.25">
      <c r="A191" s="30"/>
      <c r="E191" s="31"/>
      <c r="F191" s="31"/>
      <c r="G191" s="53"/>
      <c r="H191" s="53"/>
      <c r="I191" s="31"/>
      <c r="J191" s="32"/>
    </row>
    <row r="192" spans="1:10" x14ac:dyDescent="0.25">
      <c r="A192" s="30"/>
      <c r="E192" s="31"/>
      <c r="F192" s="31"/>
      <c r="G192" s="53"/>
      <c r="H192" s="53"/>
      <c r="I192" s="31"/>
      <c r="J192" s="32"/>
    </row>
    <row r="193" spans="1:10" x14ac:dyDescent="0.25">
      <c r="A193" s="30"/>
      <c r="E193" s="31"/>
      <c r="F193" s="31"/>
      <c r="G193" s="53"/>
      <c r="H193" s="53"/>
      <c r="I193" s="31"/>
      <c r="J193" s="32"/>
    </row>
    <row r="194" spans="1:10" x14ac:dyDescent="0.25">
      <c r="A194" s="30"/>
      <c r="E194" s="31"/>
      <c r="F194" s="31"/>
      <c r="G194" s="53"/>
      <c r="H194" s="53"/>
      <c r="I194" s="31"/>
      <c r="J194" s="32"/>
    </row>
    <row r="195" spans="1:10" x14ac:dyDescent="0.25">
      <c r="A195" s="30"/>
      <c r="E195" s="31"/>
      <c r="F195" s="31"/>
      <c r="G195" s="53"/>
      <c r="H195" s="53"/>
      <c r="I195" s="31"/>
      <c r="J195" s="32"/>
    </row>
    <row r="196" spans="1:10" x14ac:dyDescent="0.25">
      <c r="A196" s="30"/>
      <c r="E196" s="31"/>
      <c r="F196" s="31"/>
      <c r="G196" s="53"/>
      <c r="H196" s="53"/>
      <c r="I196" s="31"/>
      <c r="J196" s="32"/>
    </row>
    <row r="197" spans="1:10" x14ac:dyDescent="0.25">
      <c r="A197" s="30"/>
      <c r="E197" s="31"/>
      <c r="F197" s="31"/>
      <c r="G197" s="53"/>
      <c r="H197" s="53"/>
      <c r="I197" s="31"/>
      <c r="J197" s="32"/>
    </row>
    <row r="198" spans="1:10" x14ac:dyDescent="0.25">
      <c r="A198" s="30"/>
      <c r="E198" s="31"/>
      <c r="F198" s="31"/>
      <c r="G198" s="53"/>
      <c r="H198" s="53"/>
      <c r="I198" s="31"/>
      <c r="J198" s="32"/>
    </row>
    <row r="199" spans="1:10" x14ac:dyDescent="0.25">
      <c r="A199" s="30"/>
      <c r="E199" s="31"/>
      <c r="F199" s="31"/>
      <c r="G199" s="53"/>
      <c r="H199" s="53"/>
      <c r="I199" s="31"/>
      <c r="J199" s="32"/>
    </row>
    <row r="200" spans="1:10" x14ac:dyDescent="0.25">
      <c r="A200" s="30"/>
      <c r="E200" s="31"/>
      <c r="F200" s="31"/>
      <c r="G200" s="53"/>
      <c r="H200" s="53"/>
      <c r="I200" s="31"/>
      <c r="J200" s="32"/>
    </row>
    <row r="202" spans="1:10" x14ac:dyDescent="0.25">
      <c r="A202" s="30"/>
      <c r="E202" s="31"/>
      <c r="F202" s="31"/>
      <c r="G202" s="53"/>
      <c r="H202" s="53"/>
      <c r="I202" s="31"/>
      <c r="J202" s="32"/>
    </row>
    <row r="203" spans="1:10" x14ac:dyDescent="0.25">
      <c r="A203" s="30"/>
      <c r="E203" s="31"/>
      <c r="F203" s="31"/>
      <c r="G203" s="53"/>
      <c r="H203" s="53"/>
      <c r="I203" s="31"/>
      <c r="J203" s="32"/>
    </row>
    <row r="204" spans="1:10" x14ac:dyDescent="0.25">
      <c r="A204" s="30"/>
      <c r="E204" s="31"/>
      <c r="F204" s="31"/>
      <c r="G204" s="53"/>
      <c r="H204" s="53"/>
      <c r="I204" s="31"/>
      <c r="J204" s="32"/>
    </row>
    <row r="205" spans="1:10" x14ac:dyDescent="0.25">
      <c r="A205" s="30"/>
      <c r="E205" s="31"/>
      <c r="F205" s="31"/>
      <c r="G205" s="53"/>
      <c r="H205" s="53"/>
      <c r="I205" s="31"/>
      <c r="J205" s="32"/>
    </row>
    <row r="206" spans="1:10" x14ac:dyDescent="0.25">
      <c r="A206" s="30"/>
      <c r="E206" s="31"/>
      <c r="F206" s="31"/>
      <c r="G206" s="53"/>
      <c r="H206" s="53"/>
      <c r="I206" s="31"/>
      <c r="J206" s="32"/>
    </row>
    <row r="207" spans="1:10" x14ac:dyDescent="0.25">
      <c r="A207" s="30"/>
      <c r="E207" s="31"/>
      <c r="F207" s="31"/>
      <c r="G207" s="53"/>
      <c r="H207" s="53"/>
      <c r="I207" s="31"/>
      <c r="J207" s="32"/>
    </row>
    <row r="208" spans="1:10" x14ac:dyDescent="0.25">
      <c r="A208" s="30"/>
      <c r="E208" s="31"/>
      <c r="F208" s="31"/>
      <c r="G208" s="53"/>
      <c r="H208" s="53"/>
      <c r="I208" s="31"/>
      <c r="J208" s="32"/>
    </row>
    <row r="209" spans="1:10" x14ac:dyDescent="0.25">
      <c r="A209" s="30"/>
      <c r="E209" s="31"/>
      <c r="F209" s="31"/>
      <c r="G209" s="53"/>
      <c r="H209" s="53"/>
      <c r="I209" s="31"/>
      <c r="J209" s="32"/>
    </row>
    <row r="210" spans="1:10" x14ac:dyDescent="0.25">
      <c r="A210" s="30"/>
      <c r="E210" s="31"/>
      <c r="F210" s="31"/>
      <c r="G210" s="53"/>
      <c r="H210" s="53"/>
      <c r="I210" s="31"/>
      <c r="J210" s="32"/>
    </row>
    <row r="211" spans="1:10" x14ac:dyDescent="0.25">
      <c r="A211" s="30"/>
      <c r="E211" s="31"/>
      <c r="F211" s="31"/>
      <c r="G211" s="53"/>
      <c r="H211" s="53"/>
      <c r="I211" s="31"/>
      <c r="J211" s="32"/>
    </row>
    <row r="212" spans="1:10" x14ac:dyDescent="0.25">
      <c r="A212" s="30"/>
      <c r="E212" s="31"/>
      <c r="F212" s="31"/>
      <c r="G212" s="53"/>
      <c r="H212" s="53"/>
      <c r="I212" s="31"/>
      <c r="J212" s="32"/>
    </row>
    <row r="213" spans="1:10" x14ac:dyDescent="0.25">
      <c r="A213" s="30"/>
      <c r="E213" s="31"/>
      <c r="F213" s="31"/>
      <c r="G213" s="53"/>
      <c r="H213" s="53"/>
      <c r="I213" s="31"/>
      <c r="J213" s="32"/>
    </row>
    <row r="214" spans="1:10" x14ac:dyDescent="0.25">
      <c r="A214" s="30"/>
      <c r="E214" s="31"/>
      <c r="F214" s="31"/>
      <c r="G214" s="53"/>
      <c r="H214" s="53"/>
      <c r="I214" s="31"/>
      <c r="J214" s="32"/>
    </row>
    <row r="215" spans="1:10" x14ac:dyDescent="0.25">
      <c r="A215" s="30"/>
      <c r="E215" s="31"/>
      <c r="F215" s="31"/>
      <c r="G215" s="53"/>
      <c r="H215" s="53"/>
      <c r="I215" s="31"/>
      <c r="J215" s="32"/>
    </row>
    <row r="217" spans="1:10" x14ac:dyDescent="0.25">
      <c r="A217" s="30"/>
      <c r="E217" s="31"/>
      <c r="F217" s="31"/>
      <c r="G217" s="53"/>
      <c r="H217" s="53"/>
      <c r="I217" s="31"/>
      <c r="J217" s="32"/>
    </row>
    <row r="218" spans="1:10" x14ac:dyDescent="0.25">
      <c r="A218" s="30"/>
      <c r="E218" s="31"/>
      <c r="F218" s="31"/>
      <c r="G218" s="53"/>
      <c r="H218" s="53"/>
      <c r="I218" s="31"/>
      <c r="J218" s="32"/>
    </row>
    <row r="219" spans="1:10" x14ac:dyDescent="0.25">
      <c r="A219" s="30"/>
      <c r="E219" s="31"/>
      <c r="F219" s="31"/>
      <c r="G219" s="53"/>
      <c r="H219" s="53"/>
      <c r="I219" s="31"/>
      <c r="J219" s="32"/>
    </row>
    <row r="220" spans="1:10" x14ac:dyDescent="0.25">
      <c r="A220" s="30"/>
      <c r="E220" s="31"/>
      <c r="F220" s="31"/>
      <c r="G220" s="53"/>
      <c r="H220" s="53"/>
      <c r="I220" s="31"/>
      <c r="J220" s="32"/>
    </row>
    <row r="221" spans="1:10" x14ac:dyDescent="0.25">
      <c r="A221" s="30"/>
      <c r="E221" s="31"/>
      <c r="F221" s="31"/>
      <c r="G221" s="53"/>
      <c r="H221" s="53"/>
      <c r="I221" s="31"/>
      <c r="J221" s="32"/>
    </row>
    <row r="222" spans="1:10" x14ac:dyDescent="0.25">
      <c r="A222" s="30"/>
      <c r="E222" s="31"/>
      <c r="F222" s="31"/>
      <c r="G222" s="53"/>
      <c r="H222" s="53"/>
      <c r="I222" s="31"/>
      <c r="J222" s="32"/>
    </row>
    <row r="223" spans="1:10" x14ac:dyDescent="0.25">
      <c r="A223" s="30"/>
      <c r="E223" s="31"/>
      <c r="F223" s="31"/>
      <c r="G223" s="53"/>
      <c r="H223" s="53"/>
      <c r="I223" s="31"/>
      <c r="J223" s="32"/>
    </row>
    <row r="224" spans="1:10" x14ac:dyDescent="0.25">
      <c r="A224" s="30"/>
      <c r="E224" s="31"/>
      <c r="F224" s="31"/>
      <c r="G224" s="53"/>
      <c r="H224" s="53"/>
      <c r="I224" s="31"/>
      <c r="J224" s="32"/>
    </row>
    <row r="225" spans="1:10" x14ac:dyDescent="0.25">
      <c r="A225" s="30"/>
      <c r="E225" s="31"/>
      <c r="F225" s="31"/>
      <c r="G225" s="53"/>
      <c r="H225" s="53"/>
      <c r="I225" s="31"/>
      <c r="J225" s="32"/>
    </row>
    <row r="226" spans="1:10" x14ac:dyDescent="0.25">
      <c r="A226" s="30"/>
      <c r="E226" s="31"/>
      <c r="F226" s="31"/>
      <c r="G226" s="53"/>
      <c r="H226" s="53"/>
      <c r="I226" s="31"/>
      <c r="J226" s="32"/>
    </row>
    <row r="227" spans="1:10" x14ac:dyDescent="0.25">
      <c r="A227" s="30"/>
      <c r="E227" s="31"/>
      <c r="F227" s="31"/>
      <c r="G227" s="53"/>
      <c r="H227" s="53"/>
      <c r="I227" s="31"/>
      <c r="J227" s="32"/>
    </row>
    <row r="228" spans="1:10" x14ac:dyDescent="0.25">
      <c r="A228" s="30"/>
      <c r="E228" s="31"/>
      <c r="F228" s="31"/>
      <c r="G228" s="53"/>
      <c r="H228" s="53"/>
      <c r="I228" s="31"/>
      <c r="J228" s="32"/>
    </row>
    <row r="229" spans="1:10" x14ac:dyDescent="0.25">
      <c r="A229" s="30"/>
      <c r="E229" s="31"/>
      <c r="F229" s="31"/>
      <c r="G229" s="53"/>
      <c r="H229" s="53"/>
      <c r="I229" s="31"/>
      <c r="J229" s="32"/>
    </row>
    <row r="230" spans="1:10" x14ac:dyDescent="0.25">
      <c r="A230" s="30"/>
      <c r="E230" s="31"/>
      <c r="F230" s="31"/>
      <c r="G230" s="53"/>
      <c r="H230" s="53"/>
      <c r="I230" s="31"/>
      <c r="J230" s="32"/>
    </row>
    <row r="232" spans="1:10" x14ac:dyDescent="0.25">
      <c r="A232" s="30"/>
      <c r="E232" s="31"/>
      <c r="F232" s="31"/>
      <c r="G232" s="53"/>
      <c r="H232" s="53"/>
      <c r="I232" s="31"/>
      <c r="J232" s="32"/>
    </row>
    <row r="233" spans="1:10" x14ac:dyDescent="0.25">
      <c r="A233" s="30"/>
      <c r="E233" s="31"/>
      <c r="F233" s="31"/>
      <c r="G233" s="53"/>
      <c r="H233" s="53"/>
      <c r="I233" s="31"/>
      <c r="J233" s="32"/>
    </row>
    <row r="234" spans="1:10" x14ac:dyDescent="0.25">
      <c r="A234" s="30"/>
      <c r="E234" s="31"/>
      <c r="F234" s="31"/>
      <c r="G234" s="53"/>
      <c r="H234" s="53"/>
      <c r="I234" s="31"/>
      <c r="J234" s="32"/>
    </row>
    <row r="235" spans="1:10" x14ac:dyDescent="0.25">
      <c r="A235" s="30"/>
      <c r="E235" s="31"/>
      <c r="F235" s="31"/>
      <c r="G235" s="53"/>
      <c r="H235" s="53"/>
      <c r="I235" s="31"/>
      <c r="J235" s="32"/>
    </row>
    <row r="236" spans="1:10" x14ac:dyDescent="0.25">
      <c r="A236" s="30"/>
      <c r="E236" s="31"/>
      <c r="F236" s="31"/>
      <c r="G236" s="53"/>
      <c r="H236" s="53"/>
      <c r="I236" s="31"/>
      <c r="J236" s="32"/>
    </row>
    <row r="237" spans="1:10" x14ac:dyDescent="0.25">
      <c r="A237" s="30"/>
      <c r="E237" s="31"/>
      <c r="F237" s="31"/>
      <c r="G237" s="53"/>
      <c r="H237" s="53"/>
      <c r="I237" s="31"/>
      <c r="J237" s="32"/>
    </row>
    <row r="238" spans="1:10" x14ac:dyDescent="0.25">
      <c r="A238" s="30"/>
      <c r="E238" s="31"/>
      <c r="F238" s="31"/>
      <c r="G238" s="53"/>
      <c r="H238" s="53"/>
      <c r="I238" s="31"/>
      <c r="J238" s="32"/>
    </row>
    <row r="239" spans="1:10" x14ac:dyDescent="0.25">
      <c r="A239" s="30"/>
      <c r="E239" s="31"/>
      <c r="F239" s="31"/>
      <c r="G239" s="53"/>
      <c r="H239" s="53"/>
      <c r="I239" s="31"/>
      <c r="J239" s="32"/>
    </row>
    <row r="240" spans="1:10" x14ac:dyDescent="0.25">
      <c r="A240" s="30"/>
      <c r="E240" s="31"/>
      <c r="F240" s="31"/>
      <c r="G240" s="53"/>
      <c r="H240" s="53"/>
      <c r="I240" s="31"/>
      <c r="J240" s="32"/>
    </row>
    <row r="241" spans="1:10" x14ac:dyDescent="0.25">
      <c r="A241" s="30"/>
      <c r="E241" s="31"/>
      <c r="F241" s="31"/>
      <c r="G241" s="53"/>
      <c r="H241" s="53"/>
      <c r="I241" s="31"/>
      <c r="J241" s="32"/>
    </row>
    <row r="242" spans="1:10" x14ac:dyDescent="0.25">
      <c r="A242" s="30"/>
      <c r="E242" s="31"/>
      <c r="F242" s="31"/>
      <c r="G242" s="53"/>
      <c r="H242" s="53"/>
      <c r="I242" s="31"/>
      <c r="J242" s="32"/>
    </row>
    <row r="243" spans="1:10" x14ac:dyDescent="0.25">
      <c r="A243" s="30"/>
      <c r="E243" s="31"/>
      <c r="F243" s="31"/>
      <c r="G243" s="53"/>
      <c r="H243" s="53"/>
      <c r="I243" s="31"/>
      <c r="J243" s="32"/>
    </row>
    <row r="244" spans="1:10" x14ac:dyDescent="0.25">
      <c r="A244" s="30"/>
      <c r="E244" s="31"/>
      <c r="F244" s="31"/>
      <c r="G244" s="53"/>
      <c r="H244" s="53"/>
      <c r="I244" s="31"/>
      <c r="J244" s="32"/>
    </row>
    <row r="245" spans="1:10" x14ac:dyDescent="0.25">
      <c r="A245" s="30"/>
      <c r="E245" s="31"/>
      <c r="F245" s="31"/>
      <c r="G245" s="53"/>
      <c r="H245" s="53"/>
      <c r="I245" s="31"/>
      <c r="J245" s="32"/>
    </row>
    <row r="247" spans="1:10" x14ac:dyDescent="0.25">
      <c r="A247" s="30"/>
      <c r="E247" s="31"/>
      <c r="F247" s="31"/>
      <c r="G247" s="53"/>
      <c r="H247" s="53"/>
      <c r="I247" s="31"/>
      <c r="J247" s="32"/>
    </row>
    <row r="248" spans="1:10" x14ac:dyDescent="0.25">
      <c r="A248" s="30"/>
      <c r="E248" s="31"/>
      <c r="F248" s="31"/>
      <c r="G248" s="53"/>
      <c r="H248" s="53"/>
      <c r="I248" s="31"/>
      <c r="J248" s="32"/>
    </row>
    <row r="249" spans="1:10" x14ac:dyDescent="0.25">
      <c r="A249" s="30"/>
      <c r="E249" s="31"/>
      <c r="F249" s="31"/>
      <c r="G249" s="53"/>
      <c r="H249" s="53"/>
      <c r="I249" s="31"/>
      <c r="J249" s="32"/>
    </row>
    <row r="250" spans="1:10" x14ac:dyDescent="0.25">
      <c r="A250" s="30"/>
      <c r="E250" s="31"/>
      <c r="F250" s="31"/>
      <c r="G250" s="53"/>
      <c r="H250" s="53"/>
      <c r="I250" s="31"/>
      <c r="J250" s="32"/>
    </row>
    <row r="251" spans="1:10" x14ac:dyDescent="0.25">
      <c r="A251" s="30"/>
      <c r="E251" s="31"/>
      <c r="F251" s="31"/>
      <c r="G251" s="53"/>
      <c r="H251" s="53"/>
      <c r="I251" s="31"/>
      <c r="J251" s="32"/>
    </row>
    <row r="252" spans="1:10" x14ac:dyDescent="0.25">
      <c r="A252" s="30"/>
      <c r="E252" s="31"/>
      <c r="F252" s="31"/>
      <c r="G252" s="53"/>
      <c r="H252" s="53"/>
      <c r="I252" s="31"/>
      <c r="J252" s="32"/>
    </row>
    <row r="253" spans="1:10" x14ac:dyDescent="0.25">
      <c r="A253" s="30"/>
      <c r="E253" s="31"/>
      <c r="F253" s="31"/>
      <c r="G253" s="53"/>
      <c r="H253" s="53"/>
      <c r="I253" s="31"/>
      <c r="J253" s="32"/>
    </row>
    <row r="254" spans="1:10" x14ac:dyDescent="0.25">
      <c r="A254" s="30"/>
      <c r="E254" s="31"/>
      <c r="F254" s="31"/>
      <c r="G254" s="53"/>
      <c r="H254" s="53"/>
      <c r="I254" s="31"/>
      <c r="J254" s="32"/>
    </row>
    <row r="255" spans="1:10" x14ac:dyDescent="0.25">
      <c r="A255" s="30"/>
      <c r="E255" s="31"/>
      <c r="F255" s="31"/>
      <c r="G255" s="53"/>
      <c r="H255" s="53"/>
      <c r="I255" s="31"/>
      <c r="J255" s="32"/>
    </row>
    <row r="256" spans="1:10" x14ac:dyDescent="0.25">
      <c r="A256" s="30"/>
      <c r="E256" s="31"/>
      <c r="F256" s="31"/>
      <c r="G256" s="53"/>
      <c r="H256" s="53"/>
      <c r="I256" s="31"/>
      <c r="J256" s="32"/>
    </row>
    <row r="257" spans="1:10" x14ac:dyDescent="0.25">
      <c r="A257" s="30"/>
      <c r="E257" s="31"/>
      <c r="F257" s="31"/>
      <c r="G257" s="53"/>
      <c r="H257" s="53"/>
      <c r="I257" s="31"/>
      <c r="J257" s="32"/>
    </row>
    <row r="258" spans="1:10" x14ac:dyDescent="0.25">
      <c r="A258" s="30"/>
      <c r="E258" s="31"/>
      <c r="F258" s="31"/>
      <c r="G258" s="53"/>
      <c r="H258" s="53"/>
      <c r="I258" s="31"/>
      <c r="J258" s="32"/>
    </row>
    <row r="259" spans="1:10" x14ac:dyDescent="0.25">
      <c r="A259" s="30"/>
      <c r="E259" s="31"/>
      <c r="F259" s="31"/>
      <c r="G259" s="53"/>
      <c r="H259" s="53"/>
      <c r="I259" s="31"/>
      <c r="J259" s="32"/>
    </row>
    <row r="260" spans="1:10" x14ac:dyDescent="0.25">
      <c r="A260" s="30"/>
      <c r="E260" s="31"/>
      <c r="F260" s="31"/>
      <c r="G260" s="53"/>
      <c r="H260" s="53"/>
      <c r="I260" s="31"/>
      <c r="J260" s="32"/>
    </row>
    <row r="262" spans="1:10" x14ac:dyDescent="0.25">
      <c r="A262" s="30"/>
      <c r="E262" s="31"/>
      <c r="F262" s="31"/>
      <c r="G262" s="53"/>
      <c r="H262" s="53"/>
      <c r="I262" s="31"/>
      <c r="J262" s="32"/>
    </row>
    <row r="263" spans="1:10" x14ac:dyDescent="0.25">
      <c r="A263" s="30"/>
      <c r="E263" s="31"/>
      <c r="F263" s="31"/>
      <c r="G263" s="53"/>
      <c r="H263" s="53"/>
      <c r="I263" s="31"/>
      <c r="J263" s="32"/>
    </row>
    <row r="264" spans="1:10" x14ac:dyDescent="0.25">
      <c r="A264" s="30"/>
      <c r="E264" s="31"/>
      <c r="F264" s="31"/>
      <c r="G264" s="53"/>
      <c r="H264" s="53"/>
      <c r="I264" s="31"/>
      <c r="J264" s="32"/>
    </row>
    <row r="265" spans="1:10" x14ac:dyDescent="0.25">
      <c r="A265" s="30"/>
      <c r="E265" s="31"/>
      <c r="F265" s="31"/>
      <c r="G265" s="53"/>
      <c r="H265" s="53"/>
      <c r="I265" s="31"/>
      <c r="J265" s="32"/>
    </row>
    <row r="266" spans="1:10" x14ac:dyDescent="0.25">
      <c r="A266" s="30"/>
      <c r="E266" s="31"/>
      <c r="F266" s="31"/>
      <c r="G266" s="53"/>
      <c r="H266" s="53"/>
      <c r="I266" s="31"/>
      <c r="J266" s="32"/>
    </row>
    <row r="267" spans="1:10" x14ac:dyDescent="0.25">
      <c r="A267" s="30"/>
      <c r="E267" s="31"/>
      <c r="F267" s="31"/>
      <c r="G267" s="53"/>
      <c r="H267" s="53"/>
      <c r="I267" s="31"/>
      <c r="J267" s="32"/>
    </row>
    <row r="268" spans="1:10" x14ac:dyDescent="0.25">
      <c r="A268" s="30"/>
      <c r="E268" s="31"/>
      <c r="F268" s="31"/>
      <c r="G268" s="53"/>
      <c r="H268" s="53"/>
      <c r="I268" s="31"/>
      <c r="J268" s="32"/>
    </row>
    <row r="269" spans="1:10" x14ac:dyDescent="0.25">
      <c r="A269" s="30"/>
      <c r="E269" s="31"/>
      <c r="F269" s="31"/>
      <c r="G269" s="53"/>
      <c r="H269" s="53"/>
      <c r="I269" s="31"/>
      <c r="J269" s="32"/>
    </row>
    <row r="270" spans="1:10" x14ac:dyDescent="0.25">
      <c r="A270" s="30"/>
      <c r="E270" s="31"/>
      <c r="F270" s="31"/>
      <c r="G270" s="53"/>
      <c r="H270" s="53"/>
      <c r="I270" s="31"/>
      <c r="J270" s="32"/>
    </row>
    <row r="271" spans="1:10" x14ac:dyDescent="0.25">
      <c r="A271" s="30"/>
      <c r="E271" s="31"/>
      <c r="F271" s="31"/>
      <c r="G271" s="53"/>
      <c r="H271" s="53"/>
      <c r="I271" s="31"/>
      <c r="J271" s="32"/>
    </row>
    <row r="272" spans="1:10" x14ac:dyDescent="0.25">
      <c r="A272" s="30"/>
      <c r="E272" s="31"/>
      <c r="F272" s="31"/>
      <c r="G272" s="53"/>
      <c r="H272" s="53"/>
      <c r="I272" s="31"/>
      <c r="J272" s="32"/>
    </row>
    <row r="273" spans="1:10" x14ac:dyDescent="0.25">
      <c r="A273" s="30"/>
      <c r="E273" s="31"/>
      <c r="F273" s="31"/>
      <c r="G273" s="53"/>
      <c r="H273" s="53"/>
      <c r="I273" s="31"/>
      <c r="J273" s="32"/>
    </row>
    <row r="274" spans="1:10" x14ac:dyDescent="0.25">
      <c r="A274" s="30"/>
      <c r="E274" s="31"/>
      <c r="F274" s="31"/>
      <c r="G274" s="53"/>
      <c r="H274" s="53"/>
      <c r="I274" s="31"/>
      <c r="J274" s="32"/>
    </row>
    <row r="275" spans="1:10" x14ac:dyDescent="0.25">
      <c r="A275" s="30"/>
      <c r="E275" s="31"/>
      <c r="F275" s="31"/>
      <c r="G275" s="53"/>
      <c r="H275" s="53"/>
      <c r="I275" s="31"/>
      <c r="J275" s="32"/>
    </row>
    <row r="276" spans="1:10" x14ac:dyDescent="0.25">
      <c r="A276" s="58"/>
      <c r="B276" s="58"/>
      <c r="E276" s="33"/>
      <c r="F276" s="33"/>
      <c r="H276" s="53"/>
      <c r="I276" s="33"/>
      <c r="J276" s="33"/>
    </row>
  </sheetData>
  <mergeCells count="7">
    <mergeCell ref="K3:L3"/>
    <mergeCell ref="A276:B276"/>
    <mergeCell ref="I66:J66"/>
    <mergeCell ref="I67:J67"/>
    <mergeCell ref="I68:J68"/>
    <mergeCell ref="I69:J69"/>
    <mergeCell ref="K68:L68"/>
  </mergeCells>
  <printOptions horizontalCentered="1" verticalCentered="1"/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RERA CARPET AREA </vt:lpstr>
      <vt:lpstr>'RERA CARPET AREA '!Print_Area</vt:lpstr>
    </vt:vector>
  </TitlesOfParts>
  <Company>RRDIL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Saravanan</dc:creator>
  <cp:lastModifiedBy>My</cp:lastModifiedBy>
  <cp:lastPrinted>2024-02-21T11:21:56Z</cp:lastPrinted>
  <dcterms:created xsi:type="dcterms:W3CDTF">2018-03-01T09:25:39Z</dcterms:created>
  <dcterms:modified xsi:type="dcterms:W3CDTF">2024-06-13T08:42:19Z</dcterms:modified>
</cp:coreProperties>
</file>